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20490" windowHeight="7920" tabRatio="764"/>
  </bookViews>
  <sheets>
    <sheet name="y-1總表" sheetId="15" r:id="rId1"/>
    <sheet name="y-2檢核表" sheetId="5" r:id="rId2"/>
    <sheet name="y-3-1 概算表A(8-12月)" sheetId="12" r:id="rId3"/>
    <sheet name="y-3-2概算表A(1-7月)" sheetId="16" r:id="rId4"/>
    <sheet name="B(8-12月) " sheetId="17" r:id="rId5"/>
    <sheet name="B(1-7月) " sheetId="18" r:id="rId6"/>
    <sheet name="C(8-12月)" sheetId="19" r:id="rId7"/>
    <sheet name="C(1-7月)" sheetId="20" r:id="rId8"/>
    <sheet name="y-4子計畫經費項目總計" sheetId="14" r:id="rId9"/>
  </sheets>
  <definedNames>
    <definedName name="OLE_LINK1" localSheetId="1">'y-2檢核表'!$A$3</definedName>
    <definedName name="_xlnm.Print_Titles" localSheetId="1">'y-2檢核表'!$1:$5</definedName>
  </definedNames>
  <calcPr calcId="144525"/>
</workbook>
</file>

<file path=xl/calcChain.xml><?xml version="1.0" encoding="utf-8"?>
<calcChain xmlns="http://schemas.openxmlformats.org/spreadsheetml/2006/main">
  <c r="F31" i="20" l="1"/>
  <c r="F30" i="20"/>
  <c r="F29" i="20"/>
  <c r="F32" i="20" s="1"/>
  <c r="F28" i="20"/>
  <c r="F27" i="20"/>
  <c r="F23" i="20"/>
  <c r="F22" i="20"/>
  <c r="F21" i="20"/>
  <c r="F20" i="20"/>
  <c r="F24" i="20" s="1"/>
  <c r="F18" i="20"/>
  <c r="F17" i="20"/>
  <c r="F16" i="20"/>
  <c r="F15" i="20"/>
  <c r="F14" i="20"/>
  <c r="F13" i="20"/>
  <c r="F12" i="20"/>
  <c r="F11" i="20"/>
  <c r="F10" i="20"/>
  <c r="F9" i="20"/>
  <c r="F8" i="20"/>
  <c r="F31" i="19"/>
  <c r="F30" i="19"/>
  <c r="F29" i="19"/>
  <c r="F32" i="19" s="1"/>
  <c r="F28" i="19"/>
  <c r="F27" i="19"/>
  <c r="F23" i="19"/>
  <c r="F22" i="19"/>
  <c r="F21" i="19"/>
  <c r="F20" i="19"/>
  <c r="F24" i="19" s="1"/>
  <c r="F18" i="19"/>
  <c r="F17" i="19"/>
  <c r="F16" i="19"/>
  <c r="F15" i="19"/>
  <c r="F14" i="19"/>
  <c r="F13" i="19"/>
  <c r="F12" i="19"/>
  <c r="F11" i="19"/>
  <c r="F10" i="19"/>
  <c r="F9" i="19"/>
  <c r="F8" i="19"/>
  <c r="F31" i="18"/>
  <c r="F30" i="18"/>
  <c r="F29" i="18"/>
  <c r="F32" i="18" s="1"/>
  <c r="F28" i="18"/>
  <c r="F27" i="18"/>
  <c r="F23" i="18"/>
  <c r="F22" i="18"/>
  <c r="F21" i="18"/>
  <c r="F20" i="18"/>
  <c r="F24" i="18" s="1"/>
  <c r="F18" i="18"/>
  <c r="F17" i="18"/>
  <c r="F16" i="18"/>
  <c r="F15" i="18"/>
  <c r="F14" i="18"/>
  <c r="F13" i="18"/>
  <c r="F12" i="18"/>
  <c r="F11" i="18"/>
  <c r="F10" i="18"/>
  <c r="F9" i="18"/>
  <c r="F8" i="18"/>
  <c r="F31" i="17"/>
  <c r="F30" i="17"/>
  <c r="F29" i="17"/>
  <c r="F28" i="17"/>
  <c r="F27" i="17"/>
  <c r="F32" i="17" s="1"/>
  <c r="F23" i="17"/>
  <c r="F22" i="17"/>
  <c r="F21" i="17"/>
  <c r="F20" i="17"/>
  <c r="F24" i="17" s="1"/>
  <c r="F18" i="17"/>
  <c r="F17" i="17"/>
  <c r="F16" i="17"/>
  <c r="F15" i="17"/>
  <c r="F14" i="17"/>
  <c r="F13" i="17"/>
  <c r="F12" i="17"/>
  <c r="F11" i="17"/>
  <c r="F10" i="17"/>
  <c r="F9" i="17"/>
  <c r="F8" i="17"/>
  <c r="F19" i="20" l="1"/>
  <c r="F25" i="20" s="1"/>
  <c r="F33" i="20" s="1"/>
  <c r="F19" i="19"/>
  <c r="F25" i="19" s="1"/>
  <c r="F33" i="19" s="1"/>
  <c r="F19" i="17"/>
  <c r="F19" i="18"/>
  <c r="F25" i="18" s="1"/>
  <c r="F33" i="18" s="1"/>
  <c r="F25" i="17"/>
  <c r="F33" i="17" s="1"/>
  <c r="M9" i="5"/>
  <c r="M10" i="5"/>
  <c r="D11" i="5" l="1"/>
  <c r="E5" i="15" l="1"/>
  <c r="D5" i="15"/>
  <c r="C5" i="15"/>
  <c r="M15" i="5"/>
  <c r="L15" i="5"/>
  <c r="M7" i="5"/>
  <c r="L7" i="5"/>
  <c r="N7" i="5" l="1"/>
  <c r="N15" i="5"/>
  <c r="F30" i="16"/>
  <c r="F29" i="16"/>
  <c r="F28" i="16"/>
  <c r="F27" i="16"/>
  <c r="F23" i="16"/>
  <c r="F22" i="16"/>
  <c r="F21" i="16"/>
  <c r="F20" i="16"/>
  <c r="F18" i="16"/>
  <c r="F17" i="16"/>
  <c r="F16" i="16"/>
  <c r="F15" i="16"/>
  <c r="F14" i="16"/>
  <c r="F13" i="16"/>
  <c r="F12" i="16"/>
  <c r="F11" i="16"/>
  <c r="F10" i="16"/>
  <c r="F9" i="16"/>
  <c r="F8" i="16"/>
  <c r="F22" i="14"/>
  <c r="G22" i="14"/>
  <c r="D22" i="14"/>
  <c r="F17" i="12"/>
  <c r="F13" i="12"/>
  <c r="F14" i="12"/>
  <c r="F19" i="16" l="1"/>
  <c r="F31" i="16"/>
  <c r="F24" i="16"/>
  <c r="K16" i="5"/>
  <c r="E11" i="5"/>
  <c r="F11" i="5"/>
  <c r="G11" i="5"/>
  <c r="H11" i="5"/>
  <c r="I11" i="5"/>
  <c r="K11" i="5"/>
  <c r="J11" i="5"/>
  <c r="E31" i="14"/>
  <c r="F13" i="14" s="1"/>
  <c r="C31" i="14"/>
  <c r="D5" i="14" s="1"/>
  <c r="G16" i="5"/>
  <c r="G5" i="14"/>
  <c r="F22" i="12"/>
  <c r="F23" i="12"/>
  <c r="F10" i="12"/>
  <c r="L9" i="5"/>
  <c r="L6" i="5"/>
  <c r="L12" i="5"/>
  <c r="F18" i="12"/>
  <c r="G7" i="14"/>
  <c r="M9" i="15"/>
  <c r="L9" i="15"/>
  <c r="K9" i="15"/>
  <c r="J16" i="5"/>
  <c r="H16" i="5"/>
  <c r="D16" i="5"/>
  <c r="F16" i="5"/>
  <c r="I16" i="5"/>
  <c r="E16" i="5"/>
  <c r="E8" i="15"/>
  <c r="E7" i="15"/>
  <c r="E6" i="15"/>
  <c r="D8" i="15"/>
  <c r="D7" i="15"/>
  <c r="D6" i="15"/>
  <c r="C8" i="15"/>
  <c r="C7" i="15"/>
  <c r="C6" i="15"/>
  <c r="J9" i="15"/>
  <c r="F31" i="12"/>
  <c r="F30" i="12"/>
  <c r="F29" i="12"/>
  <c r="F28" i="12"/>
  <c r="F27" i="12"/>
  <c r="F21" i="12"/>
  <c r="F20" i="12"/>
  <c r="F16" i="12"/>
  <c r="F15" i="12"/>
  <c r="F12" i="12"/>
  <c r="F11" i="12"/>
  <c r="F9" i="12"/>
  <c r="F8" i="12"/>
  <c r="M14" i="5"/>
  <c r="M13" i="5"/>
  <c r="M12" i="5"/>
  <c r="L14" i="5"/>
  <c r="L13" i="5"/>
  <c r="M8" i="5"/>
  <c r="L8" i="5"/>
  <c r="L10" i="5"/>
  <c r="M6" i="5"/>
  <c r="G8" i="14"/>
  <c r="G6" i="14"/>
  <c r="G10" i="14"/>
  <c r="G9" i="14"/>
  <c r="G11" i="14"/>
  <c r="G12" i="14"/>
  <c r="G13" i="14"/>
  <c r="G14" i="14"/>
  <c r="G15" i="14"/>
  <c r="G16" i="14"/>
  <c r="G17" i="14"/>
  <c r="G18" i="14"/>
  <c r="G19" i="14"/>
  <c r="G20" i="14"/>
  <c r="G21" i="14"/>
  <c r="G23" i="14"/>
  <c r="G24" i="14"/>
  <c r="G25" i="14"/>
  <c r="G26" i="14"/>
  <c r="G27" i="14"/>
  <c r="G28" i="14"/>
  <c r="G29" i="14"/>
  <c r="G30" i="14"/>
  <c r="D17" i="14" l="1"/>
  <c r="D23" i="14"/>
  <c r="D9" i="14"/>
  <c r="F24" i="14"/>
  <c r="D16" i="14"/>
  <c r="D26" i="14"/>
  <c r="D25" i="14"/>
  <c r="D24" i="14"/>
  <c r="D18" i="14"/>
  <c r="D14" i="14"/>
  <c r="D21" i="14"/>
  <c r="D20" i="14"/>
  <c r="D13" i="14"/>
  <c r="D11" i="14"/>
  <c r="D30" i="14"/>
  <c r="D10" i="14"/>
  <c r="D12" i="14"/>
  <c r="D27" i="14"/>
  <c r="D15" i="14"/>
  <c r="D29" i="14"/>
  <c r="D19" i="14"/>
  <c r="D28" i="14"/>
  <c r="F25" i="16"/>
  <c r="F32" i="16" s="1"/>
  <c r="F28" i="14"/>
  <c r="G31" i="14"/>
  <c r="H22" i="14" s="1"/>
  <c r="H5" i="15"/>
  <c r="O5" i="15" s="1"/>
  <c r="F9" i="14"/>
  <c r="F15" i="14"/>
  <c r="F11" i="14"/>
  <c r="F12" i="14"/>
  <c r="F17" i="14"/>
  <c r="F21" i="14"/>
  <c r="F29" i="14"/>
  <c r="F23" i="14"/>
  <c r="F27" i="14"/>
  <c r="F17" i="5"/>
  <c r="F19" i="14"/>
  <c r="F20" i="14"/>
  <c r="F5" i="14"/>
  <c r="F18" i="14"/>
  <c r="F10" i="14"/>
  <c r="F25" i="14"/>
  <c r="F14" i="14"/>
  <c r="F30" i="14"/>
  <c r="F26" i="14"/>
  <c r="F16" i="14"/>
  <c r="N14" i="5"/>
  <c r="N6" i="5"/>
  <c r="N13" i="5"/>
  <c r="O6" i="15"/>
  <c r="N8" i="15"/>
  <c r="N8" i="5"/>
  <c r="B9" i="15"/>
  <c r="N9" i="5"/>
  <c r="K17" i="5"/>
  <c r="J17" i="5"/>
  <c r="N7" i="15"/>
  <c r="O7" i="15"/>
  <c r="N6" i="15"/>
  <c r="M16" i="5"/>
  <c r="N12" i="5"/>
  <c r="I17" i="5"/>
  <c r="E17" i="5"/>
  <c r="G17" i="5"/>
  <c r="M11" i="5"/>
  <c r="O8" i="15"/>
  <c r="H17" i="5"/>
  <c r="D17" i="5"/>
  <c r="F24" i="12"/>
  <c r="F19" i="12"/>
  <c r="F32" i="12"/>
  <c r="D9" i="15"/>
  <c r="C9" i="15"/>
  <c r="E9" i="15"/>
  <c r="F5" i="15"/>
  <c r="L11" i="5"/>
  <c r="L16" i="5"/>
  <c r="N10" i="5"/>
  <c r="H19" i="14" l="1"/>
  <c r="H26" i="14"/>
  <c r="H12" i="14"/>
  <c r="H10" i="14"/>
  <c r="H15" i="14"/>
  <c r="H30" i="14"/>
  <c r="H27" i="14"/>
  <c r="H11" i="14"/>
  <c r="H23" i="14"/>
  <c r="H16" i="14"/>
  <c r="H21" i="14"/>
  <c r="H20" i="14"/>
  <c r="H17" i="14"/>
  <c r="H24" i="14"/>
  <c r="H29" i="14"/>
  <c r="H25" i="14"/>
  <c r="H18" i="14"/>
  <c r="H14" i="14"/>
  <c r="H13" i="14"/>
  <c r="H9" i="14"/>
  <c r="H28" i="14"/>
  <c r="H5" i="14"/>
  <c r="F9" i="15"/>
  <c r="I7" i="15"/>
  <c r="N16" i="5"/>
  <c r="I6" i="15"/>
  <c r="I8" i="15"/>
  <c r="H9" i="15"/>
  <c r="O9" i="15" s="1"/>
  <c r="M17" i="5"/>
  <c r="F25" i="12"/>
  <c r="F33" i="12" s="1"/>
  <c r="I5" i="15"/>
  <c r="N5" i="15"/>
  <c r="G9" i="15"/>
  <c r="N9" i="15" s="1"/>
  <c r="N11" i="5"/>
  <c r="L17" i="5"/>
  <c r="N17" i="5" l="1"/>
  <c r="M18" i="5" s="1"/>
  <c r="I9" i="15"/>
  <c r="L18" i="5" l="1"/>
</calcChain>
</file>

<file path=xl/comments1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2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3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4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5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6.xml><?xml version="1.0" encoding="utf-8"?>
<comments xmlns="http://schemas.openxmlformats.org/spreadsheetml/2006/main">
  <authors>
    <author>user01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學校視需求填列
，不強制要求</t>
        </r>
      </text>
    </comment>
  </commentList>
</comments>
</file>

<file path=xl/comments7.xml><?xml version="1.0" encoding="utf-8"?>
<comments xmlns="http://schemas.openxmlformats.org/spreadsheetml/2006/main">
  <authors>
    <author>user01</author>
  </authors>
  <commentList>
    <comment ref="H5" authorId="0">
      <text>
        <r>
          <rPr>
            <sz val="9"/>
            <color indexed="81"/>
            <rFont val="細明體"/>
            <family val="3"/>
            <charset val="136"/>
          </rPr>
          <t>比例上限30%，
因應課綱需求
最高可達40%</t>
        </r>
      </text>
    </comment>
    <comment ref="H11" authorId="0">
      <text>
        <r>
          <rPr>
            <b/>
            <sz val="9"/>
            <color indexed="81"/>
            <rFont val="細明體"/>
            <family val="3"/>
            <charset val="136"/>
          </rPr>
          <t>上限比例3%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sz val="9"/>
            <color indexed="81"/>
            <rFont val="細明體"/>
            <family val="3"/>
            <charset val="136"/>
          </rPr>
          <t>上限比例10%</t>
        </r>
      </text>
    </comment>
    <comment ref="H14" authorId="0">
      <text>
        <r>
          <rPr>
            <sz val="9"/>
            <color indexed="81"/>
            <rFont val="細明體"/>
            <family val="3"/>
            <charset val="136"/>
          </rPr>
          <t>上限為30千元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細明體"/>
            <family val="3"/>
            <charset val="136"/>
          </rPr>
          <t>上限比例15%</t>
        </r>
      </text>
    </comment>
    <comment ref="H18" authorId="0">
      <text>
        <r>
          <rPr>
            <b/>
            <sz val="9"/>
            <color indexed="81"/>
            <rFont val="細明體"/>
            <family val="3"/>
            <charset val="136"/>
          </rPr>
          <t>上限比例20%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細明體"/>
            <family val="3"/>
            <charset val="136"/>
          </rPr>
          <t>上限比例20%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細明體"/>
            <family val="3"/>
            <charset val="136"/>
          </rPr>
          <t>上限比例5%</t>
        </r>
      </text>
    </comment>
    <comment ref="H25" authorId="0">
      <text>
        <r>
          <rPr>
            <sz val="9"/>
            <color indexed="81"/>
            <rFont val="細明體"/>
            <family val="3"/>
            <charset val="136"/>
          </rPr>
          <t>上限比例10%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sz val="9"/>
            <color indexed="81"/>
            <rFont val="細明體"/>
            <family val="3"/>
            <charset val="136"/>
          </rPr>
          <t>上限比例20%，隸屬直轄市或縣市政府之學校，請遵循隸屬主管機關規定比例上限編列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>
      <text>
        <r>
          <rPr>
            <b/>
            <sz val="9"/>
            <color indexed="81"/>
            <rFont val="細明體"/>
            <family val="3"/>
            <charset val="136"/>
          </rPr>
          <t>學生獎學金+學生獎助金上限比例20%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<sst xmlns="http://schemas.openxmlformats.org/spreadsheetml/2006/main" count="436" uniqueCount="208">
  <si>
    <t>經常門</t>
  </si>
  <si>
    <t>資本門</t>
  </si>
  <si>
    <t>年度</t>
  </si>
  <si>
    <r>
      <t>單位：</t>
    </r>
    <r>
      <rPr>
        <sz val="12"/>
        <color indexed="10"/>
        <rFont val="細明體"/>
        <family val="3"/>
        <charset val="136"/>
      </rPr>
      <t>仟</t>
    </r>
    <r>
      <rPr>
        <sz val="12"/>
        <rFont val="細明體"/>
        <family val="3"/>
        <charset val="136"/>
      </rPr>
      <t>元</t>
    </r>
    <phoneticPr fontId="1" type="noConversion"/>
  </si>
  <si>
    <t xml:space="preserve"> </t>
    <phoneticPr fontId="1" type="noConversion"/>
  </si>
  <si>
    <t>單位</t>
  </si>
  <si>
    <t>數量</t>
  </si>
  <si>
    <t>單價</t>
  </si>
  <si>
    <t>總價</t>
  </si>
  <si>
    <t>說明用途</t>
  </si>
  <si>
    <t>業務費</t>
  </si>
  <si>
    <t>經資門比例</t>
    <phoneticPr fontId="1" type="noConversion"/>
  </si>
  <si>
    <t>自籌款</t>
    <phoneticPr fontId="1" type="noConversion"/>
  </si>
  <si>
    <t>獎補助費</t>
    <phoneticPr fontId="1" type="noConversion"/>
  </si>
  <si>
    <t>經費項目名稱</t>
    <phoneticPr fontId="1" type="noConversion"/>
  </si>
  <si>
    <t>授課鐘點費</t>
    <phoneticPr fontId="1" type="noConversion"/>
  </si>
  <si>
    <t>全民健康保險補充保費</t>
    <phoneticPr fontId="1" type="noConversion"/>
  </si>
  <si>
    <t>印刷費</t>
    <phoneticPr fontId="1" type="noConversion"/>
  </si>
  <si>
    <t>資料蒐集費</t>
    <phoneticPr fontId="1" type="noConversion"/>
  </si>
  <si>
    <t>膳宿費</t>
    <phoneticPr fontId="1" type="noConversion"/>
  </si>
  <si>
    <t>保險費</t>
    <phoneticPr fontId="1" type="noConversion"/>
  </si>
  <si>
    <t>租車費</t>
    <phoneticPr fontId="1" type="noConversion"/>
  </si>
  <si>
    <t>材料費</t>
    <phoneticPr fontId="1" type="noConversion"/>
  </si>
  <si>
    <t>物品費</t>
    <phoneticPr fontId="1" type="noConversion"/>
  </si>
  <si>
    <t>設備維護費</t>
    <phoneticPr fontId="1" type="noConversion"/>
  </si>
  <si>
    <t>經常門</t>
    <phoneticPr fontId="1" type="noConversion"/>
  </si>
  <si>
    <t>業務費</t>
    <phoneticPr fontId="1" type="noConversion"/>
  </si>
  <si>
    <t>學生獎學金</t>
    <phoneticPr fontId="1" type="noConversion"/>
  </si>
  <si>
    <t>比例</t>
    <phoneticPr fontId="1" type="noConversion"/>
  </si>
  <si>
    <t>經常門總計</t>
    <phoneticPr fontId="1" type="noConversion"/>
  </si>
  <si>
    <t>總計</t>
    <phoneticPr fontId="1" type="noConversion"/>
  </si>
  <si>
    <t>說明：1. 為了協助及早完成經費核定，請學校加總各子計畫之經費項目。</t>
    <phoneticPr fontId="1" type="noConversion"/>
  </si>
  <si>
    <r>
      <t>名稱</t>
    </r>
    <r>
      <rPr>
        <sz val="11"/>
        <color indexed="10"/>
        <rFont val="標楷體"/>
        <family val="4"/>
        <charset val="136"/>
      </rPr>
      <t>(下拉式選單)</t>
    </r>
    <phoneticPr fontId="1" type="noConversion"/>
  </si>
  <si>
    <t>學生獎助金</t>
    <phoneticPr fontId="1" type="noConversion"/>
  </si>
  <si>
    <t>稿費</t>
    <phoneticPr fontId="1" type="noConversion"/>
  </si>
  <si>
    <t>裁判費</t>
    <phoneticPr fontId="1" type="noConversion"/>
  </si>
  <si>
    <t>場地使用費</t>
    <phoneticPr fontId="1" type="noConversion"/>
  </si>
  <si>
    <t>設備使用費</t>
    <phoneticPr fontId="1" type="noConversion"/>
  </si>
  <si>
    <t>軟體授權費</t>
    <phoneticPr fontId="1" type="noConversion"/>
  </si>
  <si>
    <t>軟體設計費</t>
    <phoneticPr fontId="1" type="noConversion"/>
  </si>
  <si>
    <t>指導費</t>
    <phoneticPr fontId="1" type="noConversion"/>
  </si>
  <si>
    <t>諮詢費</t>
    <phoneticPr fontId="1" type="noConversion"/>
  </si>
  <si>
    <t>設備及投資</t>
    <phoneticPr fontId="1" type="noConversion"/>
  </si>
  <si>
    <t>講座鐘點費(外聘)</t>
    <phoneticPr fontId="1" type="noConversion"/>
  </si>
  <si>
    <t>講座鐘點費(內聘)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</si>
  <si>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</si>
  <si>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</si>
  <si>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</si>
  <si>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</si>
  <si>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資本門</t>
    <phoneticPr fontId="1" type="noConversion"/>
  </si>
  <si>
    <t>合計數</t>
    <phoneticPr fontId="1" type="noConversion"/>
  </si>
  <si>
    <t>子計畫項目名稱</t>
    <phoneticPr fontId="1" type="noConversion"/>
  </si>
  <si>
    <t>子計畫代碼</t>
    <phoneticPr fontId="1" type="noConversion"/>
  </si>
  <si>
    <t>計畫代碼</t>
    <phoneticPr fontId="1" type="noConversion"/>
  </si>
  <si>
    <t>其他補助款</t>
    <phoneticPr fontId="1" type="noConversion"/>
  </si>
  <si>
    <t>資本門</t>
    <phoneticPr fontId="1" type="noConversion"/>
  </si>
  <si>
    <t>合計數</t>
    <phoneticPr fontId="1" type="noConversion"/>
  </si>
  <si>
    <t xml:space="preserve">            2. 總計為各子計畫之經費加總。(例如：講座鐘點費A-1,A-2..B-1,B-2,..C-1,C-2…之加總)</t>
    <phoneticPr fontId="1" type="noConversion"/>
  </si>
  <si>
    <t xml:space="preserve">            3. 比例：子計畫經費項目之總計 / 經常門總計。</t>
    <phoneticPr fontId="1" type="noConversion"/>
  </si>
  <si>
    <t>獎補助費</t>
    <phoneticPr fontId="1" type="noConversion"/>
  </si>
  <si>
    <t>優質化整體經費</t>
    <phoneticPr fontId="1" type="noConversion"/>
  </si>
  <si>
    <t>小  計</t>
    <phoneticPr fontId="1" type="noConversion"/>
  </si>
  <si>
    <t>經常門</t>
    <phoneticPr fontId="1" type="noConversion"/>
  </si>
  <si>
    <t>經常門</t>
    <phoneticPr fontId="1" type="noConversion"/>
  </si>
  <si>
    <t>資本門</t>
    <phoneticPr fontId="1" type="noConversion"/>
  </si>
  <si>
    <t>經常門執行率</t>
    <phoneticPr fontId="1" type="noConversion"/>
  </si>
  <si>
    <t>資本門執行率</t>
    <phoneticPr fontId="1" type="noConversion"/>
  </si>
  <si>
    <t>初審申請    金額</t>
    <phoneticPr fontId="1" type="noConversion"/>
  </si>
  <si>
    <t>核定     金額</t>
    <phoneticPr fontId="1" type="noConversion"/>
  </si>
  <si>
    <t>說明：1. 子計畫表單可自行增加。</t>
    <phoneticPr fontId="1" type="noConversion"/>
  </si>
  <si>
    <t xml:space="preserve">            2.說明用途欄請勿空白，請簡略描述。 </t>
    <phoneticPr fontId="1" type="noConversion"/>
  </si>
  <si>
    <t xml:space="preserve">            3.計畫書PDF檔的經費表需核章。</t>
    <phoneticPr fontId="1" type="noConversion"/>
  </si>
  <si>
    <t xml:space="preserve">            4.年度經費概算表排版編列請依上下學期放一起，以利審查。(Ex：A-1  8-12月，接A-1  1-7月)</t>
    <phoneticPr fontId="1" type="noConversion"/>
  </si>
  <si>
    <t>老師和組長辛苦了!</t>
    <phoneticPr fontId="1" type="noConversion"/>
  </si>
  <si>
    <t xml:space="preserve">            2、優質化專案補助款：指的是教育部的補助款。</t>
    <phoneticPr fontId="1" type="noConversion"/>
  </si>
  <si>
    <t>經費配置來源</t>
    <phoneticPr fontId="1" type="noConversion"/>
  </si>
  <si>
    <t>經費配置來源</t>
    <phoneticPr fontId="1" type="noConversion"/>
  </si>
  <si>
    <t>講座助理鐘點費</t>
    <phoneticPr fontId="1" type="noConversion"/>
  </si>
  <si>
    <t>表y-4 子計畫經常門經費項目彙計表 (子計畫A-D)</t>
    <phoneticPr fontId="1" type="noConversion"/>
  </si>
  <si>
    <t>國內旅費</t>
    <phoneticPr fontId="1" type="noConversion"/>
  </si>
  <si>
    <t>優質化專案直轄市、縣(市)立學校主管機關配合款</t>
    <phoneticPr fontId="1" type="noConversion"/>
  </si>
  <si>
    <t>優質化整體經費分析</t>
    <phoneticPr fontId="1" type="noConversion"/>
  </si>
  <si>
    <r>
      <t>優質化專案</t>
    </r>
    <r>
      <rPr>
        <sz val="12"/>
        <color indexed="10"/>
        <rFont val="標楷體"/>
        <family val="4"/>
        <charset val="136"/>
      </rPr>
      <t>教育部</t>
    </r>
    <r>
      <rPr>
        <sz val="12"/>
        <color indexed="8"/>
        <rFont val="標楷體"/>
        <family val="4"/>
        <charset val="136"/>
      </rPr>
      <t>補助款</t>
    </r>
    <phoneticPr fontId="1" type="noConversion"/>
  </si>
  <si>
    <t>優質化專案教育部補助款
(A)</t>
    <phoneticPr fontId="1" type="noConversion"/>
  </si>
  <si>
    <t>優質化專案直轄市、縣(市)立學校主管機關配合款
(B)</t>
    <phoneticPr fontId="1" type="noConversion"/>
  </si>
  <si>
    <t xml:space="preserve">自籌款
(C)  </t>
    <phoneticPr fontId="1" type="noConversion"/>
  </si>
  <si>
    <t>其他補助款
(D)</t>
    <phoneticPr fontId="1" type="noConversion"/>
  </si>
  <si>
    <t>優質化整體經費
A+B+C+D</t>
    <phoneticPr fontId="1" type="noConversion"/>
  </si>
  <si>
    <t>(一)經常門</t>
    <phoneticPr fontId="1" type="noConversion"/>
  </si>
  <si>
    <t xml:space="preserve">           小計          </t>
  </si>
  <si>
    <t>經常門小計</t>
    <phoneticPr fontId="1" type="noConversion"/>
  </si>
  <si>
    <t>(二)資本門</t>
    <phoneticPr fontId="1" type="noConversion"/>
  </si>
  <si>
    <t xml:space="preserve">           資本門小計          </t>
    <phoneticPr fontId="1" type="noConversion"/>
  </si>
  <si>
    <t xml:space="preserve">107會計年度合計  </t>
    <phoneticPr fontId="1" type="noConversion"/>
  </si>
  <si>
    <t>承辦人:          承辦主任:          主計主任:          校長:</t>
    <phoneticPr fontId="1" type="noConversion"/>
  </si>
  <si>
    <t xml:space="preserve">             屬第三級最高補助比率為百分之八十八；屬第四級最高補助比率為百分之八十九；其第五級最高補助比率為百分之九十。</t>
    <phoneticPr fontId="1" type="noConversion"/>
  </si>
  <si>
    <t xml:space="preserve">            3、直轄市(縣市立主管機關配合款)：依照高中優質化輔助方案經費要點，就各直轄市、縣（市）政府財力級次，給予不同補助比率，屬第一級者，最高補助比率為百分之八十；屬第二級者，最高補助比率為</t>
    <phoneticPr fontId="1" type="noConversion"/>
  </si>
  <si>
    <r>
      <t>單位：</t>
    </r>
    <r>
      <rPr>
        <sz val="12"/>
        <color indexed="10"/>
        <rFont val="細明體"/>
        <family val="3"/>
        <charset val="136"/>
      </rPr>
      <t>仟</t>
    </r>
    <r>
      <rPr>
        <sz val="12"/>
        <rFont val="細明體"/>
        <family val="3"/>
        <charset val="136"/>
      </rPr>
      <t>元</t>
    </r>
    <phoneticPr fontId="1" type="noConversion"/>
  </si>
  <si>
    <t>說明： 1. 經資門比例：經常門= 經常門總額/全學年合計；資本門= 資本門總額/全學年合計。</t>
    <phoneticPr fontId="1" type="noConversion"/>
  </si>
  <si>
    <t xml:space="preserve">             2. 年度經常門、資本門合計經費請配合國教署核定金額。</t>
    <phoneticPr fontId="1" type="noConversion"/>
  </si>
  <si>
    <t xml:space="preserve">             3. 隸屬縣市政府的學校，請依國教署補助比例和核定金額編列配合款。</t>
    <phoneticPr fontId="1" type="noConversion"/>
  </si>
  <si>
    <t xml:space="preserve">    4. 優質化專案補助款：指的是教育部的補助款</t>
    <phoneticPr fontId="1" type="noConversion"/>
  </si>
  <si>
    <t xml:space="preserve">    5. 經資門比例以1：1為原則。</t>
    <phoneticPr fontId="1" type="noConversion"/>
  </si>
  <si>
    <t>工讀費</t>
    <phoneticPr fontId="1" type="noConversion"/>
  </si>
  <si>
    <t>雜支</t>
    <phoneticPr fontId="1" type="noConversion"/>
  </si>
  <si>
    <t>經費來源</t>
    <phoneticPr fontId="1" type="noConversion"/>
  </si>
  <si>
    <t xml:space="preserve">            5.經費來源欄由學校視需求填列</t>
    <phoneticPr fontId="1" type="noConversion"/>
  </si>
  <si>
    <t>說明：1、執行情形目前無法填寫，請於109年7月31日執行完畢後，最慢於9月底前填寫，並將此108學年度完整版經費總表上傳至"資訊網/計畫資料上傳區/學校經費表。(請先刪除舊有檔案，方可上傳新檔案)</t>
    <phoneticPr fontId="1" type="noConversion"/>
  </si>
  <si>
    <t>執行情形(108年-109年9月底前填寫)</t>
    <phoneticPr fontId="1" type="noConversion"/>
  </si>
  <si>
    <r>
      <t>109</t>
    </r>
    <r>
      <rPr>
        <b/>
        <sz val="12"/>
        <rFont val="細明體"/>
        <family val="3"/>
        <charset val="136"/>
      </rPr>
      <t>會計年度合計</t>
    </r>
    <phoneticPr fontId="1" type="noConversion"/>
  </si>
  <si>
    <t>108全學年合計</t>
    <phoneticPr fontId="1" type="noConversion"/>
  </si>
  <si>
    <r>
      <t>108</t>
    </r>
    <r>
      <rPr>
        <sz val="10"/>
        <rFont val="細明體"/>
        <family val="3"/>
        <charset val="136"/>
      </rPr>
      <t>會計年度︵</t>
    </r>
    <r>
      <rPr>
        <sz val="10"/>
        <rFont val="Apple LiGothic Medium"/>
        <family val="2"/>
      </rPr>
      <t>108</t>
    </r>
    <r>
      <rPr>
        <sz val="10"/>
        <rFont val="細明體"/>
        <family val="3"/>
        <charset val="136"/>
      </rPr>
      <t>學年上學期︶</t>
    </r>
    <r>
      <rPr>
        <sz val="10"/>
        <color indexed="8"/>
        <rFont val="Apple LiGothic Medium"/>
        <family val="2"/>
      </rPr>
      <t/>
    </r>
    <phoneticPr fontId="1" type="noConversion"/>
  </si>
  <si>
    <r>
      <t>109</t>
    </r>
    <r>
      <rPr>
        <sz val="10"/>
        <rFont val="細明體"/>
        <family val="3"/>
        <charset val="136"/>
      </rPr>
      <t>會計年度︵</t>
    </r>
    <r>
      <rPr>
        <sz val="10"/>
        <rFont val="Apple LiGothic Medium"/>
        <family val="2"/>
      </rPr>
      <t>108</t>
    </r>
    <r>
      <rPr>
        <sz val="10"/>
        <rFont val="細明體"/>
        <family val="3"/>
        <charset val="136"/>
      </rPr>
      <t>學年下學期︶</t>
    </r>
    <phoneticPr fontId="1" type="noConversion"/>
  </si>
  <si>
    <t>108-C-1</t>
    <phoneticPr fontId="1" type="noConversion"/>
  </si>
  <si>
    <t>108會計年度概算表(8-12月)</t>
    <phoneticPr fontId="1" type="noConversion"/>
  </si>
  <si>
    <t xml:space="preserve">109會計年度合計  </t>
    <phoneticPr fontId="1" type="noConversion"/>
  </si>
  <si>
    <t>109會計年度概算表(1-7月)</t>
    <phoneticPr fontId="1" type="noConversion"/>
  </si>
  <si>
    <t>108會計年度(8-12月)</t>
    <phoneticPr fontId="1" type="noConversion"/>
  </si>
  <si>
    <t>109會計年度(1-7月)</t>
    <phoneticPr fontId="1" type="noConversion"/>
  </si>
  <si>
    <t>108學年度</t>
    <phoneticPr fontId="1" type="noConversion"/>
  </si>
  <si>
    <r>
      <t>108</t>
    </r>
    <r>
      <rPr>
        <b/>
        <sz val="12"/>
        <rFont val="細明體"/>
        <family val="3"/>
        <charset val="136"/>
      </rPr>
      <t>會計年度合計</t>
    </r>
    <phoneticPr fontId="1" type="noConversion"/>
  </si>
  <si>
    <r>
      <rPr>
        <b/>
        <sz val="16"/>
        <rFont val="新細明體"/>
        <family val="1"/>
        <charset val="136"/>
      </rPr>
      <t>表</t>
    </r>
    <r>
      <rPr>
        <b/>
        <sz val="16"/>
        <rFont val="Apple LiGothic Medium"/>
        <family val="2"/>
      </rPr>
      <t xml:space="preserve">y-3-1 </t>
    </r>
    <r>
      <rPr>
        <b/>
        <sz val="16"/>
        <rFont val="新細明體"/>
        <family val="1"/>
        <charset val="136"/>
      </rPr>
      <t>育仁高</t>
    </r>
    <r>
      <rPr>
        <b/>
        <sz val="16"/>
        <rFont val="細明體"/>
        <family val="3"/>
        <charset val="136"/>
      </rPr>
      <t>中優質化年度子計畫經費概算表</t>
    </r>
    <r>
      <rPr>
        <b/>
        <sz val="16"/>
        <rFont val="Apple LiGothic Medium"/>
        <family val="2"/>
      </rPr>
      <t>(1-7</t>
    </r>
    <r>
      <rPr>
        <b/>
        <sz val="16"/>
        <rFont val="細明體"/>
        <family val="3"/>
        <charset val="136"/>
      </rPr>
      <t>月</t>
    </r>
    <r>
      <rPr>
        <b/>
        <sz val="16"/>
        <rFont val="Apple LiGothic Medium"/>
        <family val="2"/>
      </rPr>
      <t>)</t>
    </r>
    <phoneticPr fontId="1" type="noConversion"/>
  </si>
  <si>
    <r>
      <rPr>
        <b/>
        <sz val="16"/>
        <rFont val="新細明體"/>
        <family val="1"/>
        <charset val="136"/>
      </rPr>
      <t>表</t>
    </r>
    <r>
      <rPr>
        <b/>
        <sz val="16"/>
        <rFont val="Apple LiGothic Medium"/>
        <family val="2"/>
      </rPr>
      <t xml:space="preserve">y-3-1 </t>
    </r>
    <r>
      <rPr>
        <b/>
        <sz val="16"/>
        <rFont val="新細明體"/>
        <family val="1"/>
        <charset val="136"/>
      </rPr>
      <t>育仁高</t>
    </r>
    <r>
      <rPr>
        <b/>
        <sz val="16"/>
        <rFont val="細明體"/>
        <family val="3"/>
        <charset val="136"/>
      </rPr>
      <t>中優質化年度子計畫經費概算表</t>
    </r>
    <r>
      <rPr>
        <b/>
        <sz val="16"/>
        <rFont val="Apple LiGothic Medium"/>
        <family val="2"/>
      </rPr>
      <t>(8-12</t>
    </r>
    <r>
      <rPr>
        <b/>
        <sz val="16"/>
        <rFont val="細明體"/>
        <family val="3"/>
        <charset val="136"/>
      </rPr>
      <t>月</t>
    </r>
    <r>
      <rPr>
        <b/>
        <sz val="16"/>
        <rFont val="Apple LiGothic Medium"/>
        <family val="2"/>
      </rPr>
      <t>)</t>
    </r>
    <phoneticPr fontId="1" type="noConversion"/>
  </si>
  <si>
    <t>子計畫代碼:B　</t>
    <phoneticPr fontId="1" type="noConversion"/>
  </si>
  <si>
    <t>109會計年度概算表(8-12月)</t>
    <phoneticPr fontId="1" type="noConversion"/>
  </si>
  <si>
    <t>子計畫名稱:教師課程協作與教學增能計畫</t>
    <phoneticPr fontId="1" type="noConversion"/>
  </si>
  <si>
    <t>子計畫代碼:C　</t>
    <phoneticPr fontId="1" type="noConversion"/>
  </si>
  <si>
    <t>子計畫名稱:新課綱課程發展委員會(含各任務小組)運作及區域交流計畫</t>
    <phoneticPr fontId="1" type="noConversion"/>
  </si>
  <si>
    <t>子計畫代碼:C</t>
    <phoneticPr fontId="1" type="noConversion"/>
  </si>
  <si>
    <t>子計畫名稱:新課綱課程發展委員會(含各任務小組)運作及區域交流計畫</t>
    <phoneticPr fontId="1" type="noConversion"/>
  </si>
  <si>
    <t>講座鐘點費(外聘)</t>
  </si>
  <si>
    <t>節</t>
    <phoneticPr fontId="1" type="noConversion"/>
  </si>
  <si>
    <t>教師增能研習2場次(每場2節)</t>
    <phoneticPr fontId="1" type="noConversion"/>
  </si>
  <si>
    <t>國內旅費</t>
  </si>
  <si>
    <t>人次</t>
    <phoneticPr fontId="1" type="noConversion"/>
  </si>
  <si>
    <t>教師參加增能或課程相關研習</t>
    <phoneticPr fontId="1" type="noConversion"/>
  </si>
  <si>
    <t>教師參加增能獲課程相關研習</t>
    <phoneticPr fontId="1" type="noConversion"/>
  </si>
  <si>
    <t>膳宿費</t>
  </si>
  <si>
    <t>人日</t>
    <phoneticPr fontId="1" type="noConversion"/>
  </si>
  <si>
    <t>教師參加增能或課程相關研習，因台東無法當日來回</t>
  </si>
  <si>
    <t>教師參加增能或課程相關研習，因台東無法當日來回</t>
    <phoneticPr fontId="1" type="noConversion"/>
  </si>
  <si>
    <t>全民健康保險補充保費</t>
  </si>
  <si>
    <t>講座鐘點費*0.0191</t>
    <phoneticPr fontId="1" type="noConversion"/>
  </si>
  <si>
    <t>雜支(包含耗材)</t>
  </si>
  <si>
    <t>文具用品、資訊耗材等</t>
    <phoneticPr fontId="1" type="noConversion"/>
  </si>
  <si>
    <t>文具用品、資訊耗材、郵資等</t>
    <phoneticPr fontId="1" type="noConversion"/>
  </si>
  <si>
    <t>諮詢費</t>
  </si>
  <si>
    <t>C-2針對課程發展諮詢輔導</t>
    <phoneticPr fontId="1" type="noConversion"/>
  </si>
  <si>
    <t>C-2針對社群發展諮詢輔導</t>
    <phoneticPr fontId="1" type="noConversion"/>
  </si>
  <si>
    <t>諮詢費*0.0191</t>
    <phoneticPr fontId="1" type="noConversion"/>
  </si>
  <si>
    <t>文具用品、資訊耗材等</t>
    <phoneticPr fontId="1" type="noConversion"/>
  </si>
  <si>
    <t>文具用品、資訊耗材等</t>
    <phoneticPr fontId="1" type="noConversion"/>
  </si>
  <si>
    <t>子計畫代碼:A　</t>
    <phoneticPr fontId="1" type="noConversion"/>
  </si>
  <si>
    <t>子計畫名稱:新課綱課程總體發展計畫</t>
    <phoneticPr fontId="1" type="noConversion"/>
  </si>
  <si>
    <t>子計畫代碼:A</t>
    <phoneticPr fontId="1" type="noConversion"/>
  </si>
  <si>
    <t>授課鐘點費</t>
  </si>
  <si>
    <t>節</t>
    <phoneticPr fontId="1" type="noConversion"/>
  </si>
  <si>
    <t>租車費</t>
  </si>
  <si>
    <t>輛</t>
    <phoneticPr fontId="1" type="noConversion"/>
  </si>
  <si>
    <t>自然與人文課程校外踏查</t>
    <phoneticPr fontId="1" type="noConversion"/>
  </si>
  <si>
    <t>材料費</t>
  </si>
  <si>
    <t>人次</t>
    <phoneticPr fontId="1" type="noConversion"/>
  </si>
  <si>
    <t>自然科學探究與實作課程
學生實驗材料</t>
    <phoneticPr fontId="1" type="noConversion"/>
  </si>
  <si>
    <t>自然科學探究與實作課程
於社團課試行16節
閱讀與寫作聘任詩人教學2節</t>
    <phoneticPr fontId="1" type="noConversion"/>
  </si>
  <si>
    <t>保險費</t>
  </si>
  <si>
    <t>人</t>
    <phoneticPr fontId="1" type="noConversion"/>
  </si>
  <si>
    <t>學生參加自然與人文校外踏查</t>
    <phoneticPr fontId="1" type="noConversion"/>
  </si>
  <si>
    <t>設備維護費</t>
  </si>
  <si>
    <t>檢整實驗室器材及設備</t>
    <phoneticPr fontId="1" type="noConversion"/>
  </si>
  <si>
    <t>授課鐘點費*0.0191</t>
    <phoneticPr fontId="1" type="noConversion"/>
  </si>
  <si>
    <t>文具用品、紙張等</t>
    <phoneticPr fontId="1" type="noConversion"/>
  </si>
  <si>
    <t>無菌操作台</t>
    <phoneticPr fontId="1" type="noConversion"/>
  </si>
  <si>
    <t>臺</t>
    <phoneticPr fontId="1" type="noConversion"/>
  </si>
  <si>
    <t>自然科學與探究課程使用</t>
    <phoneticPr fontId="1" type="noConversion"/>
  </si>
  <si>
    <t>節</t>
    <phoneticPr fontId="1" type="noConversion"/>
  </si>
  <si>
    <t>STEM科學機器人課程
於社團時間試行(16節)
閱讀與寫作邀請作家授課(2節)</t>
    <phoneticPr fontId="1" type="noConversion"/>
  </si>
  <si>
    <t>授課鐘點費*0.0191</t>
    <phoneticPr fontId="1" type="noConversion"/>
  </si>
  <si>
    <t>因應機器人課程，資訊設備檢整</t>
    <phoneticPr fontId="1" type="noConversion"/>
  </si>
  <si>
    <t>文具用品、資訊耗材等</t>
    <phoneticPr fontId="1" type="noConversion"/>
  </si>
  <si>
    <t>LEGO EV3教育核心組</t>
    <phoneticPr fontId="1" type="noConversion"/>
  </si>
  <si>
    <t>STEM科學機器人課程
使用</t>
    <phoneticPr fontId="1" type="noConversion"/>
  </si>
  <si>
    <t>組</t>
    <phoneticPr fontId="1" type="noConversion"/>
  </si>
  <si>
    <t>物品費</t>
  </si>
  <si>
    <t>自然科學探究與實作課程
需要單擺實驗組</t>
    <phoneticPr fontId="1" type="noConversion"/>
  </si>
  <si>
    <t>組</t>
    <phoneticPr fontId="1" type="noConversion"/>
  </si>
  <si>
    <t>盒</t>
    <phoneticPr fontId="1" type="noConversion"/>
  </si>
  <si>
    <t>自然科學探究與實作課程
需薄層色層分析片(TLC片)</t>
    <phoneticPr fontId="1" type="noConversion"/>
  </si>
  <si>
    <t>個</t>
    <phoneticPr fontId="1" type="noConversion"/>
  </si>
  <si>
    <t>自然科學探究與實作課程
需TLC片展開槽</t>
    <phoneticPr fontId="1" type="noConversion"/>
  </si>
  <si>
    <t>滅菌斧</t>
    <phoneticPr fontId="1" type="noConversion"/>
  </si>
  <si>
    <t>臺</t>
    <phoneticPr fontId="1" type="noConversion"/>
  </si>
  <si>
    <t>平板電腦</t>
    <phoneticPr fontId="1" type="noConversion"/>
  </si>
  <si>
    <t>臺</t>
    <phoneticPr fontId="1" type="noConversion"/>
  </si>
  <si>
    <t>STEM科學機器人課程
程式編寫並傳輸至機器人</t>
    <phoneticPr fontId="1" type="noConversion"/>
  </si>
  <si>
    <t>參加C-1高中優質化培力研習
10人次或C-2校際參訪5人次</t>
    <phoneticPr fontId="1" type="noConversion"/>
  </si>
  <si>
    <t>表y-2 育仁高中優質化年度經費編列檢核表【108學年度】</t>
    <phoneticPr fontId="1" type="noConversion"/>
  </si>
  <si>
    <t>108-B-1</t>
    <phoneticPr fontId="1" type="noConversion"/>
  </si>
  <si>
    <t>108-C-2</t>
    <phoneticPr fontId="1" type="noConversion"/>
  </si>
  <si>
    <t>108-A</t>
    <phoneticPr fontId="1" type="noConversion"/>
  </si>
  <si>
    <t>108-C-1</t>
    <phoneticPr fontId="1" type="noConversion"/>
  </si>
  <si>
    <t>108-C-2</t>
    <phoneticPr fontId="1" type="noConversion"/>
  </si>
  <si>
    <t>子計畫名稱:新課綱課程總體發展計畫</t>
    <phoneticPr fontId="1" type="noConversion"/>
  </si>
  <si>
    <t>新課綱課程總體發展計畫</t>
  </si>
  <si>
    <t>子計畫名稱:教師課程協作與教學增能計畫</t>
    <phoneticPr fontId="1" type="noConversion"/>
  </si>
  <si>
    <t>教師課程協作與教學增能計畫</t>
  </si>
  <si>
    <t>諮詢輔導、校際交流</t>
  </si>
  <si>
    <t>任務小組專業增能</t>
  </si>
  <si>
    <t>表y-1 育仁高中優質化年度經費編列總表【108學年度】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</si>
</sst>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_);[Red]\(#,##0.0\)"/>
    <numFmt numFmtId="177" formatCode="0.000"/>
    <numFmt numFmtId="178" formatCode="#,##0.000_);[Red]\(#,##0.000\)"/>
    <numFmt numFmtId="179" formatCode="0.000%"/>
    <numFmt numFmtId="180" formatCode="0.000_);[Red]\(0.000\)"/>
  </numFmts>
  <fonts count="6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Apple LiGothic Medium"/>
      <family val="2"/>
    </font>
    <font>
      <sz val="12"/>
      <color indexed="8"/>
      <name val="Apple LiGothic Medium"/>
      <family val="2"/>
    </font>
    <font>
      <sz val="12"/>
      <color indexed="10"/>
      <name val="細明體"/>
      <family val="3"/>
      <charset val="136"/>
    </font>
    <font>
      <sz val="12"/>
      <name val="細明體"/>
      <family val="3"/>
      <charset val="136"/>
    </font>
    <font>
      <sz val="12"/>
      <name val="Apple LiGothic Medium"/>
      <family val="2"/>
    </font>
    <font>
      <sz val="11"/>
      <name val="Apple LiGothic Medium"/>
      <family val="2"/>
    </font>
    <font>
      <sz val="11"/>
      <name val="細明體"/>
      <family val="3"/>
      <charset val="136"/>
    </font>
    <font>
      <sz val="10"/>
      <name val="細明體"/>
      <family val="3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name val="細明體"/>
      <family val="3"/>
      <charset val="136"/>
    </font>
    <font>
      <b/>
      <sz val="16"/>
      <name val="Apple LiGothic Medium"/>
      <family val="2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indexed="10"/>
      <name val="細明體"/>
      <family val="3"/>
      <charset val="136"/>
    </font>
    <font>
      <sz val="10"/>
      <name val="Apple LiGothic Medium"/>
      <family val="2"/>
    </font>
    <font>
      <sz val="11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name val="Apple LiGothic Medium"/>
      <family val="2"/>
    </font>
    <font>
      <b/>
      <sz val="12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1"/>
      <name val="微軟正黑體"/>
      <family val="2"/>
      <charset val="136"/>
    </font>
    <font>
      <sz val="12"/>
      <color indexed="10"/>
      <name val="標楷體"/>
      <family val="4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b/>
      <sz val="16"/>
      <color rgb="FFFF0000"/>
      <name val="細明體-ExtB"/>
      <family val="1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1"/>
      <color rgb="FFFF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1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sz val="11"/>
      <color rgb="FFFF0000"/>
      <name val="微軟正黑體"/>
      <family val="2"/>
      <charset val="136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gray0625"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17" borderId="2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8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92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0" applyNumberFormat="1" applyAlignment="1" applyProtection="1">
      <alignment vertical="center"/>
    </xf>
    <xf numFmtId="38" fontId="5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31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34" fillId="0" borderId="0" xfId="0" applyFont="1"/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34" fillId="0" borderId="10" xfId="0" applyFont="1" applyBorder="1"/>
    <xf numFmtId="0" fontId="49" fillId="0" borderId="11" xfId="0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34" fillId="0" borderId="13" xfId="0" applyFont="1" applyBorder="1"/>
    <xf numFmtId="38" fontId="0" fillId="0" borderId="0" xfId="0" applyNumberFormat="1" applyAlignment="1">
      <alignment vertical="center"/>
    </xf>
    <xf numFmtId="176" fontId="0" fillId="0" borderId="0" xfId="0" applyNumberFormat="1" applyBorder="1" applyAlignment="1">
      <alignment vertical="center"/>
    </xf>
    <xf numFmtId="38" fontId="0" fillId="0" borderId="0" xfId="0" applyNumberFormat="1" applyProtection="1"/>
    <xf numFmtId="0" fontId="50" fillId="0" borderId="0" xfId="0" applyFont="1"/>
    <xf numFmtId="38" fontId="0" fillId="0" borderId="0" xfId="0" applyNumberFormat="1"/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vertical="center"/>
    </xf>
    <xf numFmtId="0" fontId="31" fillId="0" borderId="0" xfId="0" applyFont="1"/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38" fontId="0" fillId="0" borderId="22" xfId="0" applyNumberFormat="1" applyBorder="1"/>
    <xf numFmtId="176" fontId="38" fillId="0" borderId="23" xfId="0" applyNumberFormat="1" applyFont="1" applyBorder="1" applyAlignment="1">
      <alignment horizontal="center" vertical="center" wrapText="1"/>
    </xf>
    <xf numFmtId="38" fontId="5" fillId="0" borderId="24" xfId="0" applyNumberFormat="1" applyFont="1" applyBorder="1" applyAlignment="1" applyProtection="1">
      <alignment horizontal="center" vertical="center" wrapText="1"/>
    </xf>
    <xf numFmtId="38" fontId="6" fillId="0" borderId="25" xfId="0" applyNumberFormat="1" applyFont="1" applyBorder="1" applyAlignment="1" applyProtection="1">
      <alignment horizontal="center" vertical="center" wrapText="1"/>
    </xf>
    <xf numFmtId="38" fontId="6" fillId="0" borderId="24" xfId="0" applyNumberFormat="1" applyFont="1" applyBorder="1" applyAlignment="1" applyProtection="1">
      <alignment horizontal="center" vertical="center" wrapText="1"/>
    </xf>
    <xf numFmtId="38" fontId="6" fillId="25" borderId="24" xfId="0" applyNumberFormat="1" applyFont="1" applyFill="1" applyBorder="1" applyAlignment="1" applyProtection="1">
      <alignment horizontal="center" vertical="center" wrapText="1"/>
    </xf>
    <xf numFmtId="38" fontId="5" fillId="25" borderId="26" xfId="0" applyNumberFormat="1" applyFont="1" applyFill="1" applyBorder="1" applyAlignment="1" applyProtection="1">
      <alignment horizontal="center" vertical="center" wrapText="1"/>
    </xf>
    <xf numFmtId="38" fontId="5" fillId="25" borderId="2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1" fillId="0" borderId="0" xfId="0" applyFont="1" applyFill="1" applyAlignment="1">
      <alignment vertical="center"/>
    </xf>
    <xf numFmtId="176" fontId="51" fillId="0" borderId="0" xfId="0" applyNumberFormat="1" applyFont="1" applyFill="1" applyAlignment="1">
      <alignment vertical="center"/>
    </xf>
    <xf numFmtId="38" fontId="51" fillId="0" borderId="0" xfId="0" applyNumberFormat="1" applyFont="1" applyFill="1" applyAlignment="1">
      <alignment vertical="center"/>
    </xf>
    <xf numFmtId="38" fontId="51" fillId="0" borderId="0" xfId="0" applyNumberFormat="1" applyFont="1" applyFill="1"/>
    <xf numFmtId="0" fontId="51" fillId="0" borderId="0" xfId="0" applyFont="1" applyFill="1"/>
    <xf numFmtId="178" fontId="31" fillId="0" borderId="27" xfId="0" applyNumberFormat="1" applyFont="1" applyBorder="1" applyAlignment="1">
      <alignment horizontal="center"/>
    </xf>
    <xf numFmtId="178" fontId="31" fillId="0" borderId="28" xfId="0" applyNumberFormat="1" applyFont="1" applyBorder="1" applyAlignment="1">
      <alignment horizontal="center"/>
    </xf>
    <xf numFmtId="178" fontId="31" fillId="0" borderId="29" xfId="0" applyNumberFormat="1" applyFont="1" applyBorder="1" applyAlignment="1">
      <alignment horizontal="center"/>
    </xf>
    <xf numFmtId="178" fontId="31" fillId="0" borderId="30" xfId="0" applyNumberFormat="1" applyFont="1" applyBorder="1" applyAlignment="1">
      <alignment horizontal="center"/>
    </xf>
    <xf numFmtId="176" fontId="0" fillId="0" borderId="0" xfId="0" applyNumberFormat="1" applyFill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Fill="1"/>
    <xf numFmtId="38" fontId="0" fillId="0" borderId="0" xfId="0" applyNumberFormat="1" applyFill="1" applyProtection="1"/>
    <xf numFmtId="178" fontId="6" fillId="0" borderId="31" xfId="0" applyNumberFormat="1" applyFont="1" applyBorder="1" applyAlignment="1" applyProtection="1">
      <alignment horizontal="right" vertical="center" wrapText="1"/>
    </xf>
    <xf numFmtId="178" fontId="6" fillId="25" borderId="33" xfId="0" applyNumberFormat="1" applyFont="1" applyFill="1" applyBorder="1" applyAlignment="1" applyProtection="1">
      <alignment horizontal="right" vertical="center" wrapText="1"/>
    </xf>
    <xf numFmtId="178" fontId="6" fillId="25" borderId="34" xfId="0" applyNumberFormat="1" applyFont="1" applyFill="1" applyBorder="1" applyAlignment="1" applyProtection="1">
      <alignment horizontal="right" vertical="center" wrapText="1"/>
    </xf>
    <xf numFmtId="178" fontId="6" fillId="25" borderId="32" xfId="0" applyNumberFormat="1" applyFont="1" applyFill="1" applyBorder="1" applyAlignment="1" applyProtection="1">
      <alignment horizontal="right" vertical="center" wrapText="1"/>
    </xf>
    <xf numFmtId="178" fontId="6" fillId="0" borderId="35" xfId="0" applyNumberFormat="1" applyFont="1" applyBorder="1" applyAlignment="1" applyProtection="1">
      <alignment horizontal="right" vertical="center" wrapText="1"/>
    </xf>
    <xf numFmtId="178" fontId="6" fillId="25" borderId="36" xfId="0" applyNumberFormat="1" applyFont="1" applyFill="1" applyBorder="1" applyAlignment="1" applyProtection="1">
      <alignment horizontal="right" vertical="center" wrapText="1"/>
    </xf>
    <xf numFmtId="178" fontId="6" fillId="25" borderId="14" xfId="0" applyNumberFormat="1" applyFont="1" applyFill="1" applyBorder="1" applyAlignment="1" applyProtection="1">
      <alignment horizontal="right" vertical="center" wrapText="1"/>
    </xf>
    <xf numFmtId="178" fontId="6" fillId="25" borderId="16" xfId="0" applyNumberFormat="1" applyFont="1" applyFill="1" applyBorder="1" applyAlignment="1" applyProtection="1">
      <alignment horizontal="right" vertical="center" wrapText="1"/>
    </xf>
    <xf numFmtId="178" fontId="32" fillId="26" borderId="37" xfId="0" applyNumberFormat="1" applyFont="1" applyFill="1" applyBorder="1" applyAlignment="1">
      <alignment horizontal="right" vertical="center" wrapText="1"/>
    </xf>
    <xf numFmtId="178" fontId="32" fillId="0" borderId="14" xfId="0" applyNumberFormat="1" applyFont="1" applyBorder="1" applyAlignment="1">
      <alignment horizontal="right" vertical="center" wrapText="1"/>
    </xf>
    <xf numFmtId="178" fontId="32" fillId="0" borderId="14" xfId="0" applyNumberFormat="1" applyFont="1" applyBorder="1" applyAlignment="1">
      <alignment horizontal="right" vertical="center"/>
    </xf>
    <xf numFmtId="178" fontId="32" fillId="27" borderId="14" xfId="0" applyNumberFormat="1" applyFont="1" applyFill="1" applyBorder="1" applyAlignment="1">
      <alignment horizontal="right" vertical="center" wrapText="1"/>
    </xf>
    <xf numFmtId="178" fontId="39" fillId="26" borderId="38" xfId="0" applyNumberFormat="1" applyFont="1" applyFill="1" applyBorder="1" applyAlignment="1">
      <alignment horizontal="center" vertical="center" wrapText="1"/>
    </xf>
    <xf numFmtId="0" fontId="39" fillId="26" borderId="39" xfId="0" applyFont="1" applyFill="1" applyBorder="1" applyAlignment="1">
      <alignment horizontal="center" vertical="center" wrapText="1"/>
    </xf>
    <xf numFmtId="178" fontId="42" fillId="26" borderId="40" xfId="0" applyNumberFormat="1" applyFont="1" applyFill="1" applyBorder="1" applyAlignment="1">
      <alignment horizontal="center" vertical="center" wrapText="1"/>
    </xf>
    <xf numFmtId="178" fontId="39" fillId="26" borderId="40" xfId="0" applyNumberFormat="1" applyFont="1" applyFill="1" applyBorder="1" applyAlignment="1">
      <alignment horizontal="center" vertical="center" wrapText="1"/>
    </xf>
    <xf numFmtId="178" fontId="39" fillId="26" borderId="41" xfId="0" applyNumberFormat="1" applyFont="1" applyFill="1" applyBorder="1" applyAlignment="1">
      <alignment horizontal="center" vertical="center" wrapText="1"/>
    </xf>
    <xf numFmtId="178" fontId="39" fillId="26" borderId="42" xfId="0" applyNumberFormat="1" applyFont="1" applyFill="1" applyBorder="1" applyAlignment="1">
      <alignment horizontal="center" vertical="center" wrapText="1"/>
    </xf>
    <xf numFmtId="178" fontId="38" fillId="27" borderId="43" xfId="0" applyNumberFormat="1" applyFont="1" applyFill="1" applyBorder="1" applyAlignment="1">
      <alignment horizontal="center" vertical="center" wrapText="1"/>
    </xf>
    <xf numFmtId="178" fontId="31" fillId="27" borderId="43" xfId="0" applyNumberFormat="1" applyFont="1" applyFill="1" applyBorder="1" applyAlignment="1">
      <alignment horizontal="center" vertical="center" wrapText="1"/>
    </xf>
    <xf numFmtId="38" fontId="38" fillId="0" borderId="44" xfId="0" applyNumberFormat="1" applyFont="1" applyFill="1" applyBorder="1" applyAlignment="1">
      <alignment horizontal="center" vertical="center" wrapText="1"/>
    </xf>
    <xf numFmtId="176" fontId="38" fillId="0" borderId="45" xfId="0" applyNumberFormat="1" applyFont="1" applyFill="1" applyBorder="1" applyAlignment="1">
      <alignment horizontal="center" vertical="center" wrapText="1"/>
    </xf>
    <xf numFmtId="176" fontId="38" fillId="0" borderId="46" xfId="0" applyNumberFormat="1" applyFont="1" applyFill="1" applyBorder="1" applyAlignment="1">
      <alignment horizontal="center" vertical="center" wrapText="1"/>
    </xf>
    <xf numFmtId="38" fontId="38" fillId="0" borderId="47" xfId="0" applyNumberFormat="1" applyFont="1" applyFill="1" applyBorder="1" applyAlignment="1">
      <alignment horizontal="center" vertical="center" wrapText="1"/>
    </xf>
    <xf numFmtId="38" fontId="31" fillId="0" borderId="48" xfId="0" applyNumberFormat="1" applyFont="1" applyFill="1" applyBorder="1" applyAlignment="1">
      <alignment horizontal="center" vertical="center" wrapText="1"/>
    </xf>
    <xf numFmtId="38" fontId="31" fillId="0" borderId="44" xfId="0" applyNumberFormat="1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178" fontId="38" fillId="27" borderId="49" xfId="0" applyNumberFormat="1" applyFont="1" applyFill="1" applyBorder="1" applyAlignment="1">
      <alignment horizontal="center" vertical="center" wrapText="1"/>
    </xf>
    <xf numFmtId="178" fontId="38" fillId="27" borderId="50" xfId="0" applyNumberFormat="1" applyFont="1" applyFill="1" applyBorder="1" applyAlignment="1">
      <alignment horizontal="center" vertical="center" wrapText="1"/>
    </xf>
    <xf numFmtId="178" fontId="40" fillId="24" borderId="51" xfId="0" applyNumberFormat="1" applyFont="1" applyFill="1" applyBorder="1" applyAlignment="1" applyProtection="1">
      <alignment horizontal="right" vertical="center" wrapText="1"/>
    </xf>
    <xf numFmtId="178" fontId="40" fillId="24" borderId="18" xfId="0" applyNumberFormat="1" applyFont="1" applyFill="1" applyBorder="1" applyAlignment="1" applyProtection="1">
      <alignment horizontal="right" vertical="center" wrapText="1"/>
    </xf>
    <xf numFmtId="178" fontId="40" fillId="24" borderId="52" xfId="0" applyNumberFormat="1" applyFont="1" applyFill="1" applyBorder="1" applyAlignment="1" applyProtection="1">
      <alignment horizontal="right" vertical="center" wrapText="1"/>
    </xf>
    <xf numFmtId="178" fontId="40" fillId="24" borderId="19" xfId="0" applyNumberFormat="1" applyFont="1" applyFill="1" applyBorder="1" applyAlignment="1" applyProtection="1">
      <alignment horizontal="right" vertical="center" wrapText="1"/>
    </xf>
    <xf numFmtId="178" fontId="40" fillId="24" borderId="53" xfId="0" applyNumberFormat="1" applyFont="1" applyFill="1" applyBorder="1" applyAlignment="1" applyProtection="1">
      <alignment horizontal="right" vertical="center" wrapText="1"/>
    </xf>
    <xf numFmtId="178" fontId="33" fillId="26" borderId="51" xfId="0" applyNumberFormat="1" applyFont="1" applyFill="1" applyBorder="1" applyAlignment="1" applyProtection="1">
      <alignment vertical="center"/>
    </xf>
    <xf numFmtId="178" fontId="33" fillId="26" borderId="18" xfId="0" applyNumberFormat="1" applyFont="1" applyFill="1" applyBorder="1" applyAlignment="1" applyProtection="1">
      <alignment vertical="center"/>
    </xf>
    <xf numFmtId="178" fontId="33" fillId="26" borderId="52" xfId="0" applyNumberFormat="1" applyFont="1" applyFill="1" applyBorder="1" applyAlignment="1" applyProtection="1">
      <alignment vertical="center"/>
    </xf>
    <xf numFmtId="178" fontId="33" fillId="26" borderId="53" xfId="0" applyNumberFormat="1" applyFont="1" applyFill="1" applyBorder="1" applyAlignment="1" applyProtection="1">
      <alignment vertical="center"/>
    </xf>
    <xf numFmtId="178" fontId="33" fillId="26" borderId="19" xfId="0" applyNumberFormat="1" applyFont="1" applyFill="1" applyBorder="1" applyAlignment="1" applyProtection="1">
      <alignment vertical="center"/>
    </xf>
    <xf numFmtId="0" fontId="44" fillId="0" borderId="0" xfId="0" applyFont="1"/>
    <xf numFmtId="177" fontId="49" fillId="27" borderId="11" xfId="0" applyNumberFormat="1" applyFont="1" applyFill="1" applyBorder="1" applyAlignment="1">
      <alignment horizontal="center" vertical="center"/>
    </xf>
    <xf numFmtId="177" fontId="49" fillId="27" borderId="54" xfId="0" applyNumberFormat="1" applyFont="1" applyFill="1" applyBorder="1" applyAlignment="1">
      <alignment horizontal="center" vertical="center"/>
    </xf>
    <xf numFmtId="177" fontId="34" fillId="0" borderId="11" xfId="0" applyNumberFormat="1" applyFont="1" applyBorder="1" applyAlignment="1">
      <alignment horizontal="center" vertical="center"/>
    </xf>
    <xf numFmtId="177" fontId="34" fillId="0" borderId="54" xfId="0" applyNumberFormat="1" applyFont="1" applyBorder="1" applyAlignment="1">
      <alignment horizontal="center" vertical="center"/>
    </xf>
    <xf numFmtId="179" fontId="34" fillId="27" borderId="12" xfId="0" applyNumberFormat="1" applyFont="1" applyFill="1" applyBorder="1" applyAlignment="1">
      <alignment horizontal="center" vertical="center"/>
    </xf>
    <xf numFmtId="179" fontId="34" fillId="27" borderId="55" xfId="0" applyNumberFormat="1" applyFont="1" applyFill="1" applyBorder="1" applyAlignment="1">
      <alignment horizontal="center" vertical="center"/>
    </xf>
    <xf numFmtId="180" fontId="34" fillId="0" borderId="11" xfId="0" applyNumberFormat="1" applyFont="1" applyBorder="1" applyAlignment="1">
      <alignment horizontal="center" vertical="center"/>
    </xf>
    <xf numFmtId="180" fontId="34" fillId="0" borderId="54" xfId="0" applyNumberFormat="1" applyFont="1" applyBorder="1" applyAlignment="1">
      <alignment horizontal="center" vertical="center"/>
    </xf>
    <xf numFmtId="179" fontId="34" fillId="27" borderId="10" xfId="22" applyNumberFormat="1" applyFont="1" applyFill="1" applyBorder="1" applyAlignment="1">
      <alignment horizontal="center" vertical="center"/>
    </xf>
    <xf numFmtId="179" fontId="34" fillId="27" borderId="13" xfId="22" applyNumberFormat="1" applyFont="1" applyFill="1" applyBorder="1" applyAlignment="1">
      <alignment horizontal="center" vertical="center"/>
    </xf>
    <xf numFmtId="179" fontId="49" fillId="27" borderId="12" xfId="22" applyNumberFormat="1" applyFont="1" applyFill="1" applyBorder="1" applyAlignment="1">
      <alignment horizontal="center" vertical="center"/>
    </xf>
    <xf numFmtId="179" fontId="49" fillId="27" borderId="55" xfId="22" applyNumberFormat="1" applyFont="1" applyFill="1" applyBorder="1" applyAlignment="1">
      <alignment horizontal="center" vertical="center"/>
    </xf>
    <xf numFmtId="179" fontId="43" fillId="26" borderId="56" xfId="22" applyNumberFormat="1" applyFont="1" applyFill="1" applyBorder="1" applyAlignment="1">
      <alignment vertical="center"/>
    </xf>
    <xf numFmtId="179" fontId="43" fillId="26" borderId="37" xfId="22" applyNumberFormat="1" applyFont="1" applyFill="1" applyBorder="1" applyAlignment="1">
      <alignment vertical="center"/>
    </xf>
    <xf numFmtId="179" fontId="50" fillId="27" borderId="57" xfId="22" applyNumberFormat="1" applyFont="1" applyFill="1" applyBorder="1" applyAlignment="1"/>
    <xf numFmtId="179" fontId="50" fillId="27" borderId="28" xfId="22" applyNumberFormat="1" applyFont="1" applyFill="1" applyBorder="1" applyAlignment="1"/>
    <xf numFmtId="179" fontId="50" fillId="27" borderId="58" xfId="22" applyNumberFormat="1" applyFont="1" applyFill="1" applyBorder="1" applyAlignment="1"/>
    <xf numFmtId="179" fontId="50" fillId="27" borderId="30" xfId="22" applyNumberFormat="1" applyFont="1" applyFill="1" applyBorder="1" applyAlignment="1"/>
    <xf numFmtId="179" fontId="50" fillId="26" borderId="59" xfId="22" applyNumberFormat="1" applyFont="1" applyFill="1" applyBorder="1" applyAlignment="1"/>
    <xf numFmtId="179" fontId="50" fillId="26" borderId="41" xfId="22" applyNumberFormat="1" applyFont="1" applyFill="1" applyBorder="1" applyAlignment="1"/>
    <xf numFmtId="0" fontId="50" fillId="0" borderId="48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178" fontId="50" fillId="0" borderId="27" xfId="0" applyNumberFormat="1" applyFont="1" applyBorder="1"/>
    <xf numFmtId="178" fontId="50" fillId="0" borderId="57" xfId="0" applyNumberFormat="1" applyFont="1" applyBorder="1"/>
    <xf numFmtId="178" fontId="50" fillId="0" borderId="29" xfId="0" applyNumberFormat="1" applyFont="1" applyBorder="1"/>
    <xf numFmtId="178" fontId="50" fillId="0" borderId="58" xfId="0" applyNumberFormat="1" applyFont="1" applyBorder="1"/>
    <xf numFmtId="178" fontId="52" fillId="26" borderId="42" xfId="0" applyNumberFormat="1" applyFont="1" applyFill="1" applyBorder="1" applyAlignment="1">
      <alignment horizontal="center" vertical="center"/>
    </xf>
    <xf numFmtId="178" fontId="52" fillId="26" borderId="59" xfId="0" applyNumberFormat="1" applyFont="1" applyFill="1" applyBorder="1" applyAlignment="1">
      <alignment horizontal="center" vertical="center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9" fillId="0" borderId="61" xfId="0" applyFont="1" applyBorder="1" applyAlignment="1" applyProtection="1">
      <alignment vertical="center" wrapText="1"/>
    </xf>
    <xf numFmtId="0" fontId="9" fillId="0" borderId="62" xfId="0" applyFont="1" applyBorder="1" applyAlignment="1" applyProtection="1">
      <alignment vertical="center" wrapText="1"/>
    </xf>
    <xf numFmtId="0" fontId="9" fillId="0" borderId="62" xfId="0" applyFont="1" applyBorder="1" applyAlignment="1" applyProtection="1">
      <alignment horizontal="justify" vertical="center" wrapText="1"/>
    </xf>
    <xf numFmtId="0" fontId="9" fillId="0" borderId="63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horizontal="center" vertical="center" wrapText="1"/>
    </xf>
    <xf numFmtId="178" fontId="33" fillId="26" borderId="64" xfId="0" applyNumberFormat="1" applyFont="1" applyFill="1" applyBorder="1" applyAlignment="1" applyProtection="1">
      <alignment vertical="center"/>
    </xf>
    <xf numFmtId="0" fontId="50" fillId="0" borderId="44" xfId="0" applyFont="1" applyFill="1" applyBorder="1" applyAlignment="1">
      <alignment horizontal="center" vertical="center" wrapText="1"/>
    </xf>
    <xf numFmtId="178" fontId="32" fillId="27" borderId="34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right" vertical="center" wrapText="1"/>
    </xf>
    <xf numFmtId="0" fontId="32" fillId="0" borderId="34" xfId="0" applyFont="1" applyBorder="1" applyAlignment="1">
      <alignment vertical="center"/>
    </xf>
    <xf numFmtId="0" fontId="0" fillId="0" borderId="0" xfId="0" applyAlignment="1">
      <alignment horizontal="center"/>
    </xf>
    <xf numFmtId="179" fontId="34" fillId="27" borderId="12" xfId="0" applyNumberFormat="1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 wrapText="1"/>
    </xf>
    <xf numFmtId="0" fontId="32" fillId="0" borderId="14" xfId="0" applyFont="1" applyBorder="1" applyAlignment="1">
      <alignment horizontal="justify" vertical="center" wrapText="1"/>
    </xf>
    <xf numFmtId="178" fontId="32" fillId="0" borderId="14" xfId="0" applyNumberFormat="1" applyFont="1" applyBorder="1" applyAlignment="1">
      <alignment horizontal="justify" vertical="center" wrapText="1"/>
    </xf>
    <xf numFmtId="178" fontId="32" fillId="26" borderId="14" xfId="0" applyNumberFormat="1" applyFont="1" applyFill="1" applyBorder="1" applyAlignment="1">
      <alignment horizontal="right" vertical="center" wrapText="1"/>
    </xf>
    <xf numFmtId="178" fontId="32" fillId="26" borderId="92" xfId="0" applyNumberFormat="1" applyFont="1" applyFill="1" applyBorder="1" applyAlignment="1">
      <alignment horizontal="right" vertical="center" wrapText="1"/>
    </xf>
    <xf numFmtId="0" fontId="32" fillId="0" borderId="14" xfId="0" applyFont="1" applyBorder="1" applyAlignment="1">
      <alignment vertical="center" wrapText="1"/>
    </xf>
    <xf numFmtId="38" fontId="51" fillId="0" borderId="0" xfId="0" applyNumberFormat="1" applyFont="1" applyFill="1" applyAlignment="1"/>
    <xf numFmtId="0" fontId="51" fillId="0" borderId="0" xfId="0" applyFont="1" applyFill="1" applyAlignment="1"/>
    <xf numFmtId="0" fontId="51" fillId="0" borderId="0" xfId="0" applyFont="1" applyAlignment="1">
      <alignment vertical="center"/>
    </xf>
    <xf numFmtId="176" fontId="51" fillId="0" borderId="0" xfId="0" applyNumberFormat="1" applyFont="1" applyAlignment="1">
      <alignment vertical="center"/>
    </xf>
    <xf numFmtId="38" fontId="51" fillId="0" borderId="0" xfId="0" applyNumberFormat="1" applyFont="1" applyAlignment="1">
      <alignment vertical="center"/>
    </xf>
    <xf numFmtId="38" fontId="51" fillId="0" borderId="0" xfId="0" applyNumberFormat="1" applyFont="1"/>
    <xf numFmtId="0" fontId="51" fillId="0" borderId="0" xfId="0" applyFont="1"/>
    <xf numFmtId="38" fontId="5" fillId="0" borderId="0" xfId="0" applyNumberFormat="1" applyFont="1" applyAlignment="1" applyProtection="1">
      <alignment horizontal="center" vertical="center"/>
    </xf>
    <xf numFmtId="0" fontId="58" fillId="0" borderId="0" xfId="0" applyFont="1" applyFill="1" applyAlignment="1" applyProtection="1">
      <alignment vertical="center"/>
    </xf>
    <xf numFmtId="0" fontId="59" fillId="0" borderId="0" xfId="0" applyFont="1" applyFill="1" applyProtection="1"/>
    <xf numFmtId="0" fontId="59" fillId="0" borderId="0" xfId="0" applyFont="1" applyProtection="1"/>
    <xf numFmtId="0" fontId="59" fillId="0" borderId="0" xfId="0" applyFont="1" applyFill="1"/>
    <xf numFmtId="0" fontId="58" fillId="0" borderId="0" xfId="0" applyFont="1" applyFill="1" applyAlignment="1">
      <alignment vertical="center"/>
    </xf>
    <xf numFmtId="176" fontId="59" fillId="0" borderId="0" xfId="0" applyNumberFormat="1" applyFont="1" applyFill="1" applyAlignment="1">
      <alignment vertical="center"/>
    </xf>
    <xf numFmtId="0" fontId="59" fillId="0" borderId="0" xfId="0" applyFont="1" applyFill="1" applyAlignment="1" applyProtection="1">
      <alignment vertical="center"/>
    </xf>
    <xf numFmtId="0" fontId="58" fillId="0" borderId="0" xfId="0" applyFont="1" applyFill="1" applyProtection="1"/>
    <xf numFmtId="0" fontId="32" fillId="0" borderId="88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6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100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0" fillId="0" borderId="14" xfId="0" applyBorder="1"/>
    <xf numFmtId="0" fontId="32" fillId="0" borderId="101" xfId="0" applyFont="1" applyBorder="1" applyAlignment="1">
      <alignment horizontal="center" vertical="center"/>
    </xf>
    <xf numFmtId="0" fontId="32" fillId="0" borderId="101" xfId="0" applyFont="1" applyBorder="1" applyAlignment="1">
      <alignment horizontal="center" vertical="center" wrapText="1"/>
    </xf>
    <xf numFmtId="38" fontId="32" fillId="0" borderId="101" xfId="0" applyNumberFormat="1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0" fillId="0" borderId="34" xfId="0" applyBorder="1"/>
    <xf numFmtId="0" fontId="32" fillId="0" borderId="34" xfId="0" applyFont="1" applyBorder="1" applyAlignment="1">
      <alignment horizontal="center" wrapText="1"/>
    </xf>
    <xf numFmtId="0" fontId="0" fillId="0" borderId="103" xfId="0" applyBorder="1"/>
    <xf numFmtId="0" fontId="32" fillId="0" borderId="104" xfId="0" applyFont="1" applyBorder="1" applyAlignment="1">
      <alignment horizontal="center" wrapText="1"/>
    </xf>
    <xf numFmtId="0" fontId="32" fillId="0" borderId="101" xfId="0" applyFont="1" applyBorder="1" applyAlignment="1">
      <alignment horizontal="center" vertical="center"/>
    </xf>
    <xf numFmtId="0" fontId="32" fillId="0" borderId="88" xfId="0" applyFont="1" applyBorder="1" applyAlignment="1">
      <alignment vertical="center"/>
    </xf>
    <xf numFmtId="0" fontId="32" fillId="0" borderId="0" xfId="0" applyFont="1" applyAlignment="1">
      <alignment wrapText="1"/>
    </xf>
    <xf numFmtId="0" fontId="64" fillId="0" borderId="0" xfId="0" applyFont="1" applyAlignment="1">
      <alignment wrapText="1"/>
    </xf>
    <xf numFmtId="178" fontId="6" fillId="0" borderId="36" xfId="0" applyNumberFormat="1" applyFont="1" applyBorder="1" applyAlignment="1" applyProtection="1">
      <alignment horizontal="right" vertical="center" wrapText="1"/>
    </xf>
    <xf numFmtId="178" fontId="6" fillId="0" borderId="56" xfId="0" applyNumberFormat="1" applyFont="1" applyBorder="1" applyAlignment="1" applyProtection="1">
      <alignment horizontal="right" vertical="center" wrapText="1"/>
    </xf>
    <xf numFmtId="0" fontId="32" fillId="0" borderId="62" xfId="0" applyFont="1" applyBorder="1"/>
    <xf numFmtId="0" fontId="32" fillId="0" borderId="110" xfId="0" applyFont="1" applyBorder="1"/>
    <xf numFmtId="0" fontId="53" fillId="0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50" fillId="0" borderId="65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7" fillId="0" borderId="66" xfId="0" applyFont="1" applyBorder="1" applyAlignment="1"/>
    <xf numFmtId="0" fontId="47" fillId="0" borderId="67" xfId="0" applyFont="1" applyBorder="1" applyAlignment="1"/>
    <xf numFmtId="0" fontId="35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176" fontId="38" fillId="0" borderId="70" xfId="0" applyNumberFormat="1" applyFont="1" applyBorder="1" applyAlignment="1">
      <alignment horizontal="center" vertical="center" wrapText="1"/>
    </xf>
    <xf numFmtId="176" fontId="38" fillId="0" borderId="71" xfId="0" applyNumberFormat="1" applyFont="1" applyBorder="1" applyAlignment="1">
      <alignment horizontal="center" vertical="center" wrapText="1"/>
    </xf>
    <xf numFmtId="38" fontId="31" fillId="0" borderId="72" xfId="0" applyNumberFormat="1" applyFont="1" applyBorder="1" applyAlignment="1">
      <alignment horizontal="center" vertical="center"/>
    </xf>
    <xf numFmtId="38" fontId="31" fillId="0" borderId="73" xfId="0" applyNumberFormat="1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54" fillId="0" borderId="0" xfId="0" applyFont="1" applyFill="1" applyAlignment="1" applyProtection="1">
      <alignment horizontal="center" vertical="center"/>
    </xf>
    <xf numFmtId="0" fontId="36" fillId="0" borderId="3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 wrapText="1"/>
    </xf>
    <xf numFmtId="0" fontId="5" fillId="0" borderId="62" xfId="0" applyFont="1" applyBorder="1" applyAlignment="1" applyProtection="1">
      <alignment horizontal="center" vertical="center" wrapText="1"/>
    </xf>
    <xf numFmtId="0" fontId="6" fillId="0" borderId="83" xfId="0" applyFont="1" applyBorder="1" applyAlignment="1" applyProtection="1">
      <alignment horizontal="center" vertical="center" wrapText="1"/>
    </xf>
    <xf numFmtId="38" fontId="8" fillId="25" borderId="84" xfId="0" applyNumberFormat="1" applyFont="1" applyFill="1" applyBorder="1" applyAlignment="1" applyProtection="1">
      <alignment horizontal="center" vertical="center" wrapText="1"/>
    </xf>
    <xf numFmtId="38" fontId="8" fillId="25" borderId="71" xfId="0" applyNumberFormat="1" applyFont="1" applyFill="1" applyBorder="1" applyAlignment="1" applyProtection="1">
      <alignment horizontal="center" vertical="center" wrapText="1"/>
    </xf>
    <xf numFmtId="38" fontId="8" fillId="25" borderId="80" xfId="0" applyNumberFormat="1" applyFont="1" applyFill="1" applyBorder="1" applyAlignment="1" applyProtection="1">
      <alignment horizontal="center" vertical="center" wrapText="1"/>
    </xf>
    <xf numFmtId="38" fontId="0" fillId="26" borderId="85" xfId="0" applyNumberFormat="1" applyFill="1" applyBorder="1" applyAlignment="1">
      <alignment horizontal="center" vertical="center" wrapText="1"/>
    </xf>
    <xf numFmtId="38" fontId="0" fillId="26" borderId="86" xfId="0" applyNumberFormat="1" applyFill="1" applyBorder="1" applyAlignment="1">
      <alignment horizontal="center" vertical="center" wrapText="1"/>
    </xf>
    <xf numFmtId="38" fontId="0" fillId="26" borderId="87" xfId="0" applyNumberFormat="1" applyFill="1" applyBorder="1" applyAlignment="1">
      <alignment horizontal="center" vertical="center" wrapText="1"/>
    </xf>
    <xf numFmtId="38" fontId="8" fillId="0" borderId="105" xfId="0" applyNumberFormat="1" applyFont="1" applyBorder="1" applyAlignment="1" applyProtection="1">
      <alignment horizontal="center" vertical="center" wrapText="1"/>
    </xf>
    <xf numFmtId="38" fontId="7" fillId="0" borderId="106" xfId="0" applyNumberFormat="1" applyFont="1" applyBorder="1" applyAlignment="1" applyProtection="1">
      <alignment horizontal="center" vertical="center" wrapText="1"/>
    </xf>
    <xf numFmtId="38" fontId="8" fillId="0" borderId="81" xfId="0" applyNumberFormat="1" applyFont="1" applyBorder="1" applyAlignment="1" applyProtection="1">
      <alignment horizontal="center" vertical="center" wrapText="1"/>
    </xf>
    <xf numFmtId="38" fontId="7" fillId="0" borderId="17" xfId="0" applyNumberFormat="1" applyFont="1" applyBorder="1" applyAlignment="1" applyProtection="1">
      <alignment horizontal="center" vertical="center" wrapText="1"/>
    </xf>
    <xf numFmtId="0" fontId="40" fillId="24" borderId="107" xfId="0" applyFont="1" applyFill="1" applyBorder="1" applyAlignment="1" applyProtection="1">
      <alignment horizontal="left" vertical="center" wrapText="1"/>
    </xf>
    <xf numFmtId="0" fontId="40" fillId="24" borderId="108" xfId="0" applyFont="1" applyFill="1" applyBorder="1" applyAlignment="1" applyProtection="1">
      <alignment horizontal="left" vertical="center" wrapText="1"/>
    </xf>
    <xf numFmtId="0" fontId="40" fillId="24" borderId="106" xfId="0" applyFont="1" applyFill="1" applyBorder="1" applyAlignment="1" applyProtection="1">
      <alignment horizontal="left" vertical="center" wrapText="1"/>
    </xf>
    <xf numFmtId="178" fontId="43" fillId="0" borderId="75" xfId="0" applyNumberFormat="1" applyFont="1" applyBorder="1" applyAlignment="1">
      <alignment vertical="center"/>
    </xf>
    <xf numFmtId="178" fontId="43" fillId="0" borderId="76" xfId="0" applyNumberFormat="1" applyFont="1" applyBorder="1" applyAlignment="1">
      <alignment vertical="center"/>
    </xf>
    <xf numFmtId="178" fontId="43" fillId="0" borderId="77" xfId="0" applyNumberFormat="1" applyFont="1" applyBorder="1" applyAlignment="1">
      <alignment vertical="center"/>
    </xf>
    <xf numFmtId="0" fontId="5" fillId="0" borderId="78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79" xfId="0" applyFont="1" applyBorder="1" applyAlignment="1" applyProtection="1">
      <alignment horizontal="center" vertical="center" wrapText="1"/>
    </xf>
    <xf numFmtId="0" fontId="33" fillId="26" borderId="10" xfId="0" applyFont="1" applyFill="1" applyBorder="1" applyAlignment="1" applyProtection="1">
      <alignment horizontal="left" vertical="center"/>
    </xf>
    <xf numFmtId="0" fontId="33" fillId="26" borderId="95" xfId="0" applyFont="1" applyFill="1" applyBorder="1" applyAlignment="1">
      <alignment horizontal="left" vertical="center"/>
    </xf>
    <xf numFmtId="0" fontId="33" fillId="26" borderId="109" xfId="0" applyFont="1" applyFill="1" applyBorder="1" applyAlignment="1">
      <alignment horizontal="left" vertical="center"/>
    </xf>
    <xf numFmtId="0" fontId="40" fillId="24" borderId="53" xfId="0" applyFont="1" applyFill="1" applyBorder="1" applyAlignment="1" applyProtection="1">
      <alignment horizontal="left" vertical="center" wrapText="1"/>
    </xf>
    <xf numFmtId="0" fontId="40" fillId="24" borderId="94" xfId="0" applyFont="1" applyFill="1" applyBorder="1" applyAlignment="1" applyProtection="1">
      <alignment horizontal="lef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38" fontId="8" fillId="0" borderId="17" xfId="0" applyNumberFormat="1" applyFont="1" applyBorder="1" applyAlignment="1" applyProtection="1">
      <alignment horizontal="center" vertical="center" wrapText="1"/>
    </xf>
    <xf numFmtId="0" fontId="6" fillId="0" borderId="82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49" fillId="26" borderId="10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55" fillId="0" borderId="14" xfId="0" applyFont="1" applyBorder="1" applyAlignment="1">
      <alignment horizontal="center" vertical="center"/>
    </xf>
    <xf numFmtId="0" fontId="32" fillId="0" borderId="96" xfId="0" applyFont="1" applyBorder="1" applyAlignment="1">
      <alignment horizontal="center" vertical="center"/>
    </xf>
    <xf numFmtId="0" fontId="32" fillId="0" borderId="101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center" wrapText="1"/>
    </xf>
    <xf numFmtId="0" fontId="32" fillId="0" borderId="95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98" xfId="0" applyFont="1" applyBorder="1" applyAlignment="1">
      <alignment horizontal="center" vertical="center" wrapText="1"/>
    </xf>
    <xf numFmtId="0" fontId="32" fillId="0" borderId="99" xfId="0" applyFont="1" applyBorder="1" applyAlignment="1">
      <alignment horizontal="center" vertical="center" wrapText="1"/>
    </xf>
    <xf numFmtId="0" fontId="32" fillId="0" borderId="97" xfId="0" applyFont="1" applyBorder="1" applyAlignment="1">
      <alignment horizontal="center" vertical="center" textRotation="255" wrapText="1"/>
    </xf>
    <xf numFmtId="0" fontId="32" fillId="0" borderId="89" xfId="0" applyFont="1" applyBorder="1" applyAlignment="1">
      <alignment horizontal="center" vertical="center" textRotation="255" wrapText="1"/>
    </xf>
    <xf numFmtId="0" fontId="32" fillId="0" borderId="14" xfId="0" applyFont="1" applyBorder="1" applyAlignment="1">
      <alignment horizontal="left" vertical="center"/>
    </xf>
    <xf numFmtId="38" fontId="5" fillId="0" borderId="0" xfId="0" applyNumberFormat="1" applyFont="1" applyAlignment="1" applyProtection="1">
      <alignment horizontal="right" vertical="center"/>
    </xf>
    <xf numFmtId="0" fontId="55" fillId="0" borderId="56" xfId="0" applyFont="1" applyBorder="1" applyAlignment="1">
      <alignment horizontal="center" vertical="center"/>
    </xf>
    <xf numFmtId="0" fontId="55" fillId="0" borderId="37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51" fillId="0" borderId="0" xfId="0" applyFont="1" applyAlignment="1"/>
    <xf numFmtId="0" fontId="32" fillId="0" borderId="88" xfId="0" applyFont="1" applyBorder="1" applyAlignment="1">
      <alignment vertical="center"/>
    </xf>
    <xf numFmtId="0" fontId="0" fillId="0" borderId="88" xfId="0" applyBorder="1" applyAlignment="1">
      <alignment vertical="center"/>
    </xf>
    <xf numFmtId="0" fontId="32" fillId="0" borderId="14" xfId="0" applyFont="1" applyBorder="1" applyAlignment="1">
      <alignment horizontal="center" vertical="center" textRotation="255" wrapText="1" shrinkToFit="1"/>
    </xf>
    <xf numFmtId="0" fontId="32" fillId="0" borderId="10" xfId="0" applyFont="1" applyBorder="1" applyAlignment="1">
      <alignment horizontal="left" vertical="center"/>
    </xf>
    <xf numFmtId="0" fontId="32" fillId="0" borderId="95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0" fontId="44" fillId="0" borderId="0" xfId="0" applyFont="1" applyBorder="1" applyAlignment="1">
      <alignment wrapText="1"/>
    </xf>
    <xf numFmtId="0" fontId="44" fillId="0" borderId="0" xfId="0" applyFont="1" applyAlignment="1"/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44" fillId="0" borderId="0" xfId="0" applyFont="1" applyAlignment="1">
      <alignment wrapText="1"/>
    </xf>
    <xf numFmtId="0" fontId="34" fillId="0" borderId="14" xfId="0" applyFont="1" applyBorder="1" applyAlignment="1" applyProtection="1">
      <alignment horizontal="center" vertical="center" wrapText="1"/>
    </xf>
    <xf numFmtId="0" fontId="34" fillId="0" borderId="14" xfId="0" applyFont="1" applyBorder="1" applyAlignment="1"/>
    <xf numFmtId="0" fontId="34" fillId="0" borderId="14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179" fontId="34" fillId="27" borderId="12" xfId="0" applyNumberFormat="1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/>
    </xf>
    <xf numFmtId="0" fontId="34" fillId="0" borderId="94" xfId="0" applyFont="1" applyBorder="1" applyAlignment="1"/>
    <xf numFmtId="177" fontId="34" fillId="26" borderId="90" xfId="0" applyNumberFormat="1" applyFont="1" applyFill="1" applyBorder="1" applyAlignment="1">
      <alignment horizontal="center" vertical="center"/>
    </xf>
    <xf numFmtId="177" fontId="34" fillId="26" borderId="91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11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177" fontId="49" fillId="26" borderId="90" xfId="0" applyNumberFormat="1" applyFont="1" applyFill="1" applyBorder="1" applyAlignment="1">
      <alignment horizontal="center" vertical="center"/>
    </xf>
    <xf numFmtId="177" fontId="49" fillId="26" borderId="91" xfId="0" applyNumberFormat="1" applyFont="1" applyFill="1" applyBorder="1" applyAlignment="1">
      <alignment horizontal="center" vertical="center"/>
    </xf>
    <xf numFmtId="179" fontId="46" fillId="27" borderId="12" xfId="0" applyNumberFormat="1" applyFont="1" applyFill="1" applyBorder="1" applyAlignment="1">
      <alignment horizontal="center" vertical="center"/>
    </xf>
    <xf numFmtId="0" fontId="34" fillId="0" borderId="92" xfId="0" applyFont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177" fontId="34" fillId="26" borderId="94" xfId="0" applyNumberFormat="1" applyFont="1" applyFill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百分比" xfId="22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</xdr:colOff>
      <xdr:row>10</xdr:row>
      <xdr:rowOff>0</xdr:rowOff>
    </xdr:from>
    <xdr:to>
      <xdr:col>7</xdr:col>
      <xdr:colOff>0</xdr:colOff>
      <xdr:row>10</xdr:row>
      <xdr:rowOff>8466</xdr:rowOff>
    </xdr:to>
    <xdr:cxnSp macro="">
      <xdr:nvCxnSpPr>
        <xdr:cNvPr id="5" name="直線接點 4"/>
        <xdr:cNvCxnSpPr/>
      </xdr:nvCxnSpPr>
      <xdr:spPr>
        <a:xfrm flipV="1">
          <a:off x="5173133" y="4605867"/>
          <a:ext cx="863600" cy="1862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8467</xdr:colOff>
      <xdr:row>10</xdr:row>
      <xdr:rowOff>0</xdr:rowOff>
    </xdr:from>
    <xdr:to>
      <xdr:col>9</xdr:col>
      <xdr:colOff>33866</xdr:colOff>
      <xdr:row>10</xdr:row>
      <xdr:rowOff>8851</xdr:rowOff>
    </xdr:to>
    <xdr:cxnSp macro="">
      <xdr:nvCxnSpPr>
        <xdr:cNvPr id="7" name="直線接點 6"/>
        <xdr:cNvCxnSpPr/>
      </xdr:nvCxnSpPr>
      <xdr:spPr>
        <a:xfrm flipV="1">
          <a:off x="6917267" y="4588933"/>
          <a:ext cx="897466" cy="203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8466</xdr:colOff>
      <xdr:row>15</xdr:row>
      <xdr:rowOff>0</xdr:rowOff>
    </xdr:from>
    <xdr:to>
      <xdr:col>7</xdr:col>
      <xdr:colOff>0</xdr:colOff>
      <xdr:row>15</xdr:row>
      <xdr:rowOff>12073</xdr:rowOff>
    </xdr:to>
    <xdr:cxnSp macro="">
      <xdr:nvCxnSpPr>
        <xdr:cNvPr id="15" name="直線接點 14"/>
        <xdr:cNvCxnSpPr/>
      </xdr:nvCxnSpPr>
      <xdr:spPr>
        <a:xfrm flipV="1">
          <a:off x="5173133" y="4605867"/>
          <a:ext cx="863600" cy="1862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8467</xdr:colOff>
      <xdr:row>15</xdr:row>
      <xdr:rowOff>0</xdr:rowOff>
    </xdr:from>
    <xdr:to>
      <xdr:col>9</xdr:col>
      <xdr:colOff>33866</xdr:colOff>
      <xdr:row>15</xdr:row>
      <xdr:rowOff>11994</xdr:rowOff>
    </xdr:to>
    <xdr:cxnSp macro="">
      <xdr:nvCxnSpPr>
        <xdr:cNvPr id="16" name="直線接點 15"/>
        <xdr:cNvCxnSpPr/>
      </xdr:nvCxnSpPr>
      <xdr:spPr>
        <a:xfrm flipV="1">
          <a:off x="6917267" y="4588933"/>
          <a:ext cx="897466" cy="203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4"/>
  <sheetViews>
    <sheetView tabSelected="1" view="pageBreakPreview" zoomScaleNormal="85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9" sqref="B9"/>
    </sheetView>
  </sheetViews>
  <sheetFormatPr defaultRowHeight="16.5"/>
  <cols>
    <col min="1" max="1" width="12.25" style="1" customWidth="1"/>
    <col min="2" max="2" width="14.125" style="2" customWidth="1"/>
    <col min="3" max="3" width="13.875" style="2" customWidth="1"/>
    <col min="4" max="4" width="13.125" style="2" customWidth="1"/>
    <col min="5" max="5" width="14.375" style="2" customWidth="1"/>
    <col min="6" max="6" width="15.75" style="21" customWidth="1"/>
    <col min="7" max="7" width="13.25" style="2" bestFit="1" customWidth="1"/>
    <col min="8" max="8" width="11.375" style="2" customWidth="1"/>
    <col min="9" max="9" width="13.25" style="21" bestFit="1" customWidth="1"/>
    <col min="10" max="11" width="11.375" style="25" customWidth="1"/>
    <col min="14" max="15" width="9.5" bestFit="1" customWidth="1"/>
  </cols>
  <sheetData>
    <row r="1" spans="1:20" ht="21">
      <c r="A1" s="188" t="s">
        <v>207</v>
      </c>
      <c r="B1" s="189"/>
      <c r="C1" s="189"/>
      <c r="D1" s="189"/>
      <c r="E1" s="189"/>
      <c r="F1" s="189"/>
      <c r="G1" s="190"/>
      <c r="H1" s="190"/>
      <c r="I1" s="190"/>
    </row>
    <row r="2" spans="1:20" ht="17.25" thickBot="1">
      <c r="J2" s="32"/>
      <c r="N2" s="150" t="s">
        <v>97</v>
      </c>
      <c r="O2" s="135"/>
    </row>
    <row r="3" spans="1:20" s="29" customFormat="1" ht="18" thickTop="1" thickBot="1">
      <c r="A3" s="191" t="s">
        <v>53</v>
      </c>
      <c r="B3" s="197" t="s">
        <v>75</v>
      </c>
      <c r="C3" s="197"/>
      <c r="D3" s="197"/>
      <c r="E3" s="197"/>
      <c r="F3" s="198"/>
      <c r="G3" s="193" t="s">
        <v>81</v>
      </c>
      <c r="H3" s="194"/>
      <c r="I3" s="194"/>
      <c r="J3" s="195" t="s">
        <v>60</v>
      </c>
      <c r="K3" s="196"/>
      <c r="L3" s="184" t="s">
        <v>108</v>
      </c>
      <c r="M3" s="185"/>
      <c r="N3" s="186"/>
      <c r="O3" s="187"/>
    </row>
    <row r="4" spans="1:20" s="29" customFormat="1" ht="86.25" customHeight="1" thickTop="1" thickBot="1">
      <c r="A4" s="192"/>
      <c r="B4" s="33" t="s">
        <v>82</v>
      </c>
      <c r="C4" s="33" t="s">
        <v>80</v>
      </c>
      <c r="D4" s="33" t="s">
        <v>12</v>
      </c>
      <c r="E4" s="33" t="s">
        <v>54</v>
      </c>
      <c r="F4" s="74" t="s">
        <v>50</v>
      </c>
      <c r="G4" s="75" t="s">
        <v>0</v>
      </c>
      <c r="H4" s="76" t="s">
        <v>49</v>
      </c>
      <c r="I4" s="77" t="s">
        <v>50</v>
      </c>
      <c r="J4" s="78" t="s">
        <v>67</v>
      </c>
      <c r="K4" s="79" t="s">
        <v>68</v>
      </c>
      <c r="L4" s="114" t="s">
        <v>63</v>
      </c>
      <c r="M4" s="115" t="s">
        <v>64</v>
      </c>
      <c r="N4" s="80" t="s">
        <v>65</v>
      </c>
      <c r="O4" s="130" t="s">
        <v>66</v>
      </c>
    </row>
    <row r="5" spans="1:20" s="29" customFormat="1" ht="19.899999999999999" customHeight="1" thickTop="1" thickBot="1">
      <c r="A5" s="30" t="s">
        <v>45</v>
      </c>
      <c r="B5" s="73">
        <v>328</v>
      </c>
      <c r="C5" s="73">
        <f>SUM('y-2檢核表'!F6:G7)+SUM('y-2檢核表'!F12:G15)</f>
        <v>0</v>
      </c>
      <c r="D5" s="73">
        <f>SUM('y-2檢核表'!H6:I7)+SUM('y-2檢核表'!H12:I15)</f>
        <v>0</v>
      </c>
      <c r="E5" s="73">
        <f>SUM('y-2檢核表'!J6:K7)+SUM('y-2檢核表'!J12:K15)</f>
        <v>0</v>
      </c>
      <c r="F5" s="81">
        <f>SUM(B5:E5)</f>
        <v>328</v>
      </c>
      <c r="G5" s="72">
        <v>85</v>
      </c>
      <c r="H5" s="72">
        <f>SUM('y-2檢核表'!M6:M7)+SUM('y-2檢核表'!M12:M15)</f>
        <v>243</v>
      </c>
      <c r="I5" s="82">
        <f>SUM(G5:H5)</f>
        <v>328</v>
      </c>
      <c r="J5" s="46"/>
      <c r="K5" s="47"/>
      <c r="L5" s="116"/>
      <c r="M5" s="117"/>
      <c r="N5" s="108">
        <f t="shared" ref="N5:O8" si="0">L5/G5</f>
        <v>0</v>
      </c>
      <c r="O5" s="109">
        <f t="shared" si="0"/>
        <v>0</v>
      </c>
    </row>
    <row r="6" spans="1:20" s="29" customFormat="1" ht="19.899999999999999" customHeight="1" thickBot="1">
      <c r="A6" s="31" t="s">
        <v>46</v>
      </c>
      <c r="B6" s="73">
        <v>87</v>
      </c>
      <c r="C6" s="73" t="e">
        <f>SUM('y-2檢核表'!F8:G8)+SUM('y-2檢核表'!#REF!)</f>
        <v>#REF!</v>
      </c>
      <c r="D6" s="73" t="e">
        <f>SUM('y-2檢核表'!H8:I8)+SUM('y-2檢核表'!#REF!)</f>
        <v>#REF!</v>
      </c>
      <c r="E6" s="73" t="e">
        <f>SUM('y-2檢核表'!J8:K8)+SUM('y-2檢核表'!#REF!)</f>
        <v>#REF!</v>
      </c>
      <c r="F6" s="81">
        <v>92</v>
      </c>
      <c r="G6" s="72">
        <v>87</v>
      </c>
      <c r="H6" s="72">
        <v>0</v>
      </c>
      <c r="I6" s="82">
        <f>SUM(G6:H6)</f>
        <v>87</v>
      </c>
      <c r="J6" s="48"/>
      <c r="K6" s="49"/>
      <c r="L6" s="118"/>
      <c r="M6" s="119"/>
      <c r="N6" s="110">
        <f t="shared" si="0"/>
        <v>0</v>
      </c>
      <c r="O6" s="111" t="e">
        <f t="shared" si="0"/>
        <v>#DIV/0!</v>
      </c>
    </row>
    <row r="7" spans="1:20" s="29" customFormat="1" ht="19.899999999999999" customHeight="1" thickBot="1">
      <c r="A7" s="31" t="s">
        <v>47</v>
      </c>
      <c r="B7" s="73">
        <v>71</v>
      </c>
      <c r="C7" s="73" t="e">
        <f>SUM('y-2檢核表'!F9:G10)+SUM('y-2檢核表'!#REF!)</f>
        <v>#REF!</v>
      </c>
      <c r="D7" s="73" t="e">
        <f>SUM('y-2檢核表'!H9:I10)+SUM('y-2檢核表'!#REF!)</f>
        <v>#REF!</v>
      </c>
      <c r="E7" s="73" t="e">
        <f>SUM('y-2檢核表'!I9:J10)+SUM('y-2檢核表'!#REF!)</f>
        <v>#REF!</v>
      </c>
      <c r="F7" s="81">
        <v>71</v>
      </c>
      <c r="G7" s="72">
        <v>71</v>
      </c>
      <c r="H7" s="72">
        <v>0</v>
      </c>
      <c r="I7" s="82">
        <f>SUM(G7:H7)</f>
        <v>71</v>
      </c>
      <c r="J7" s="48"/>
      <c r="K7" s="49"/>
      <c r="L7" s="118"/>
      <c r="M7" s="119"/>
      <c r="N7" s="110">
        <f t="shared" si="0"/>
        <v>0</v>
      </c>
      <c r="O7" s="111" t="e">
        <f t="shared" si="0"/>
        <v>#DIV/0!</v>
      </c>
    </row>
    <row r="8" spans="1:20" s="29" customFormat="1" ht="19.899999999999999" customHeight="1" thickBot="1">
      <c r="A8" s="31" t="s">
        <v>48</v>
      </c>
      <c r="B8" s="73">
        <v>0</v>
      </c>
      <c r="C8" s="73" t="e">
        <f>SUM('y-2檢核表'!#REF!)+SUM('y-2檢核表'!#REF!)</f>
        <v>#REF!</v>
      </c>
      <c r="D8" s="73" t="e">
        <f>SUM('y-2檢核表'!#REF!)+SUM('y-2檢核表'!#REF!)</f>
        <v>#REF!</v>
      </c>
      <c r="E8" s="73" t="e">
        <f>SUM('y-2檢核表'!#REF!)+SUM('y-2檢核表'!#REF!)</f>
        <v>#REF!</v>
      </c>
      <c r="F8" s="81">
        <v>0</v>
      </c>
      <c r="G8" s="72">
        <v>0</v>
      </c>
      <c r="H8" s="72">
        <v>0</v>
      </c>
      <c r="I8" s="82">
        <f>SUM(G8:H8)</f>
        <v>0</v>
      </c>
      <c r="J8" s="48"/>
      <c r="K8" s="49"/>
      <c r="L8" s="118"/>
      <c r="M8" s="119"/>
      <c r="N8" s="110" t="e">
        <f t="shared" si="0"/>
        <v>#DIV/0!</v>
      </c>
      <c r="O8" s="111" t="e">
        <f t="shared" si="0"/>
        <v>#DIV/0!</v>
      </c>
    </row>
    <row r="9" spans="1:20" s="29" customFormat="1" ht="19.899999999999999" customHeight="1" thickBot="1">
      <c r="A9" s="67" t="s">
        <v>61</v>
      </c>
      <c r="B9" s="68">
        <f t="shared" ref="B9:M9" si="1">SUM(B5:B8)</f>
        <v>486</v>
      </c>
      <c r="C9" s="68" t="e">
        <f t="shared" si="1"/>
        <v>#REF!</v>
      </c>
      <c r="D9" s="68" t="e">
        <f t="shared" si="1"/>
        <v>#REF!</v>
      </c>
      <c r="E9" s="68" t="e">
        <f t="shared" si="1"/>
        <v>#REF!</v>
      </c>
      <c r="F9" s="66">
        <f t="shared" si="1"/>
        <v>491</v>
      </c>
      <c r="G9" s="69">
        <f t="shared" si="1"/>
        <v>243</v>
      </c>
      <c r="H9" s="69">
        <f t="shared" si="1"/>
        <v>243</v>
      </c>
      <c r="I9" s="70">
        <f t="shared" si="1"/>
        <v>486</v>
      </c>
      <c r="J9" s="71">
        <f t="shared" si="1"/>
        <v>0</v>
      </c>
      <c r="K9" s="70">
        <f t="shared" si="1"/>
        <v>0</v>
      </c>
      <c r="L9" s="120">
        <f t="shared" si="1"/>
        <v>0</v>
      </c>
      <c r="M9" s="121">
        <f t="shared" si="1"/>
        <v>0</v>
      </c>
      <c r="N9" s="112">
        <f>L9/G9</f>
        <v>0</v>
      </c>
      <c r="O9" s="113">
        <f>M9/H9</f>
        <v>0</v>
      </c>
    </row>
    <row r="10" spans="1:20" s="40" customFormat="1" ht="17.25" thickTop="1">
      <c r="A10" s="182" t="s">
        <v>107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20" s="45" customFormat="1" ht="15.75">
      <c r="A11" s="41" t="s">
        <v>74</v>
      </c>
      <c r="B11" s="42"/>
      <c r="C11" s="42"/>
      <c r="D11" s="42"/>
      <c r="E11" s="43"/>
      <c r="F11" s="42"/>
      <c r="G11" s="42"/>
      <c r="H11" s="43"/>
      <c r="I11" s="44"/>
      <c r="J11" s="44"/>
    </row>
    <row r="12" spans="1:20" s="45" customFormat="1" ht="16.5" customHeight="1">
      <c r="A12" s="41" t="s">
        <v>96</v>
      </c>
      <c r="B12" s="42"/>
      <c r="C12" s="42"/>
      <c r="D12" s="42"/>
      <c r="E12" s="43"/>
      <c r="F12" s="42"/>
      <c r="G12" s="42"/>
      <c r="H12" s="43"/>
      <c r="I12" s="143"/>
      <c r="J12" s="143"/>
      <c r="K12" s="144"/>
      <c r="L12" s="144"/>
      <c r="M12" s="144"/>
      <c r="N12" s="144"/>
      <c r="O12" s="144"/>
    </row>
    <row r="13" spans="1:20" s="149" customFormat="1" ht="15.75">
      <c r="A13" s="145" t="s">
        <v>95</v>
      </c>
      <c r="B13" s="146"/>
      <c r="C13" s="146"/>
      <c r="D13" s="146"/>
      <c r="E13" s="146"/>
      <c r="F13" s="147"/>
      <c r="G13" s="146"/>
      <c r="H13" s="146"/>
      <c r="I13" s="147"/>
      <c r="J13" s="148"/>
      <c r="K13" s="148"/>
    </row>
    <row r="14" spans="1:20">
      <c r="H14" s="22"/>
    </row>
  </sheetData>
  <mergeCells count="7">
    <mergeCell ref="A10:T10"/>
    <mergeCell ref="L3:O3"/>
    <mergeCell ref="A1:I1"/>
    <mergeCell ref="A3:A4"/>
    <mergeCell ref="G3:I3"/>
    <mergeCell ref="J3:K3"/>
    <mergeCell ref="B3:F3"/>
  </mergeCells>
  <phoneticPr fontId="1" type="noConversion"/>
  <printOptions horizontalCentered="1"/>
  <pageMargins left="0" right="0" top="0.78740157480314965" bottom="0.78740157480314965" header="0.51181102362204722" footer="0.51181102362204722"/>
  <pageSetup paperSize="9" scale="64" fitToHeight="0" orientation="landscape" r:id="rId1"/>
  <headerFooter alignWithMargins="0"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36"/>
  <sheetViews>
    <sheetView view="pageBreakPreview" zoomScale="107" zoomScaleNormal="90" zoomScaleSheetLayoutView="107" workbookViewId="0">
      <pane xSplit="2" ySplit="5" topLeftCell="F9" activePane="bottomRight" state="frozen"/>
      <selection pane="topRight" activeCell="C1" sqref="C1"/>
      <selection pane="bottomLeft" activeCell="A6" sqref="A6"/>
      <selection pane="bottomRight" activeCell="E12" sqref="E12"/>
    </sheetView>
  </sheetViews>
  <sheetFormatPr defaultColWidth="9" defaultRowHeight="16.5"/>
  <cols>
    <col min="1" max="1" width="4" style="5" customWidth="1"/>
    <col min="2" max="2" width="14.875" style="5" customWidth="1"/>
    <col min="3" max="3" width="19.25" style="5" customWidth="1"/>
    <col min="4" max="4" width="12.625" style="3" customWidth="1"/>
    <col min="5" max="5" width="17.125" style="3" customWidth="1"/>
    <col min="6" max="14" width="12.625" style="3" customWidth="1"/>
    <col min="15" max="16384" width="9" style="6"/>
  </cols>
  <sheetData>
    <row r="1" spans="1:15" s="8" customFormat="1" ht="21">
      <c r="A1" s="199" t="s">
        <v>195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5" ht="17.25" thickBot="1">
      <c r="N2" s="4" t="s">
        <v>3</v>
      </c>
    </row>
    <row r="3" spans="1:15" ht="17.25" customHeight="1" thickTop="1" thickBot="1">
      <c r="A3" s="233" t="s">
        <v>2</v>
      </c>
      <c r="B3" s="222" t="s">
        <v>52</v>
      </c>
      <c r="C3" s="203" t="s">
        <v>51</v>
      </c>
      <c r="D3" s="230" t="s">
        <v>76</v>
      </c>
      <c r="E3" s="230"/>
      <c r="F3" s="230"/>
      <c r="G3" s="230"/>
      <c r="H3" s="230"/>
      <c r="I3" s="230"/>
      <c r="J3" s="230"/>
      <c r="K3" s="231"/>
      <c r="L3" s="206" t="s">
        <v>87</v>
      </c>
      <c r="M3" s="207"/>
      <c r="N3" s="208"/>
    </row>
    <row r="4" spans="1:15" ht="52.5" customHeight="1">
      <c r="A4" s="234"/>
      <c r="B4" s="223"/>
      <c r="C4" s="204"/>
      <c r="D4" s="212" t="s">
        <v>83</v>
      </c>
      <c r="E4" s="213"/>
      <c r="F4" s="214" t="s">
        <v>84</v>
      </c>
      <c r="G4" s="215"/>
      <c r="H4" s="214" t="s">
        <v>85</v>
      </c>
      <c r="I4" s="232"/>
      <c r="J4" s="214" t="s">
        <v>86</v>
      </c>
      <c r="K4" s="232"/>
      <c r="L4" s="209"/>
      <c r="M4" s="210"/>
      <c r="N4" s="211"/>
    </row>
    <row r="5" spans="1:15" ht="17.25" thickBot="1">
      <c r="A5" s="235"/>
      <c r="B5" s="224"/>
      <c r="C5" s="205"/>
      <c r="D5" s="34" t="s">
        <v>62</v>
      </c>
      <c r="E5" s="35" t="s">
        <v>1</v>
      </c>
      <c r="F5" s="36" t="s">
        <v>0</v>
      </c>
      <c r="G5" s="35" t="s">
        <v>1</v>
      </c>
      <c r="H5" s="36" t="s">
        <v>0</v>
      </c>
      <c r="I5" s="35" t="s">
        <v>1</v>
      </c>
      <c r="J5" s="36" t="s">
        <v>0</v>
      </c>
      <c r="K5" s="35" t="s">
        <v>1</v>
      </c>
      <c r="L5" s="37" t="s">
        <v>0</v>
      </c>
      <c r="M5" s="38" t="s">
        <v>55</v>
      </c>
      <c r="N5" s="39" t="s">
        <v>56</v>
      </c>
    </row>
    <row r="6" spans="1:15" ht="26.25" customHeight="1" thickTop="1">
      <c r="A6" s="200" t="s">
        <v>111</v>
      </c>
      <c r="B6" s="122" t="s">
        <v>198</v>
      </c>
      <c r="C6" s="124" t="s">
        <v>202</v>
      </c>
      <c r="D6" s="54">
        <v>56</v>
      </c>
      <c r="E6" s="54">
        <v>108</v>
      </c>
      <c r="F6" s="54"/>
      <c r="G6" s="54"/>
      <c r="H6" s="54"/>
      <c r="I6" s="54"/>
      <c r="J6" s="54"/>
      <c r="K6" s="54"/>
      <c r="L6" s="55">
        <f>D6+F6+H6+J6</f>
        <v>56</v>
      </c>
      <c r="M6" s="56">
        <f>E6+G6+I6+K6</f>
        <v>108</v>
      </c>
      <c r="N6" s="57">
        <f>SUM(L6:M6)</f>
        <v>164</v>
      </c>
      <c r="O6" s="9"/>
    </row>
    <row r="7" spans="1:15" ht="26.25" customHeight="1">
      <c r="A7" s="201"/>
      <c r="B7" s="122" t="s">
        <v>196</v>
      </c>
      <c r="C7" s="125" t="s">
        <v>204</v>
      </c>
      <c r="D7" s="54">
        <v>41</v>
      </c>
      <c r="E7" s="54">
        <v>0</v>
      </c>
      <c r="F7" s="54"/>
      <c r="G7" s="54"/>
      <c r="H7" s="54"/>
      <c r="I7" s="54"/>
      <c r="J7" s="54"/>
      <c r="K7" s="54"/>
      <c r="L7" s="59">
        <f t="shared" ref="L7:L14" si="0">D7+F7+H7+J7</f>
        <v>41</v>
      </c>
      <c r="M7" s="60">
        <f t="shared" ref="M7:M15" si="1">E7+G7+I7+K7</f>
        <v>0</v>
      </c>
      <c r="N7" s="61">
        <f t="shared" ref="N7:N15" si="2">SUM(L7:M7)</f>
        <v>41</v>
      </c>
      <c r="O7" s="8"/>
    </row>
    <row r="8" spans="1:15">
      <c r="A8" s="201"/>
      <c r="B8" s="123" t="s">
        <v>113</v>
      </c>
      <c r="C8" s="180" t="s">
        <v>206</v>
      </c>
      <c r="D8" s="178">
        <v>20</v>
      </c>
      <c r="E8" s="58">
        <v>0</v>
      </c>
      <c r="F8" s="58"/>
      <c r="G8" s="58"/>
      <c r="H8" s="58"/>
      <c r="I8" s="58"/>
      <c r="J8" s="58"/>
      <c r="K8" s="58"/>
      <c r="L8" s="59">
        <f t="shared" si="0"/>
        <v>20</v>
      </c>
      <c r="M8" s="60">
        <f t="shared" si="1"/>
        <v>0</v>
      </c>
      <c r="N8" s="61">
        <f t="shared" si="2"/>
        <v>20</v>
      </c>
    </row>
    <row r="9" spans="1:15" ht="23.25" customHeight="1">
      <c r="A9" s="201"/>
      <c r="B9" s="123" t="s">
        <v>197</v>
      </c>
      <c r="C9" s="180" t="s">
        <v>205</v>
      </c>
      <c r="D9" s="178">
        <v>15</v>
      </c>
      <c r="E9" s="58">
        <v>0</v>
      </c>
      <c r="F9" s="58"/>
      <c r="G9" s="58"/>
      <c r="H9" s="58"/>
      <c r="I9" s="58"/>
      <c r="J9" s="58"/>
      <c r="K9" s="58"/>
      <c r="L9" s="59">
        <f>D9+F9+H9+J9</f>
        <v>15</v>
      </c>
      <c r="M9" s="60">
        <f t="shared" si="1"/>
        <v>0</v>
      </c>
      <c r="N9" s="61">
        <f t="shared" si="2"/>
        <v>15</v>
      </c>
    </row>
    <row r="10" spans="1:15" ht="28.5" customHeight="1" thickBot="1">
      <c r="A10" s="201"/>
      <c r="B10" s="123"/>
      <c r="C10" s="126" t="s">
        <v>4</v>
      </c>
      <c r="D10" s="58"/>
      <c r="E10" s="58"/>
      <c r="F10" s="58"/>
      <c r="G10" s="58"/>
      <c r="H10" s="58"/>
      <c r="I10" s="58"/>
      <c r="J10" s="58"/>
      <c r="K10" s="58"/>
      <c r="L10" s="59">
        <f t="shared" si="0"/>
        <v>0</v>
      </c>
      <c r="M10" s="60">
        <f t="shared" si="1"/>
        <v>0</v>
      </c>
      <c r="N10" s="61">
        <f t="shared" si="2"/>
        <v>0</v>
      </c>
    </row>
    <row r="11" spans="1:15" ht="22.5" customHeight="1" thickBot="1">
      <c r="A11" s="228" t="s">
        <v>120</v>
      </c>
      <c r="B11" s="229"/>
      <c r="C11" s="229"/>
      <c r="D11" s="83">
        <f t="shared" ref="D11:M11" si="3">SUM(D6:D10)</f>
        <v>132</v>
      </c>
      <c r="E11" s="84">
        <f t="shared" si="3"/>
        <v>108</v>
      </c>
      <c r="F11" s="85">
        <f t="shared" si="3"/>
        <v>0</v>
      </c>
      <c r="G11" s="84">
        <f t="shared" si="3"/>
        <v>0</v>
      </c>
      <c r="H11" s="85">
        <f t="shared" si="3"/>
        <v>0</v>
      </c>
      <c r="I11" s="84">
        <f t="shared" si="3"/>
        <v>0</v>
      </c>
      <c r="J11" s="85">
        <f t="shared" si="3"/>
        <v>0</v>
      </c>
      <c r="K11" s="84">
        <f t="shared" si="3"/>
        <v>0</v>
      </c>
      <c r="L11" s="85">
        <f t="shared" si="3"/>
        <v>132</v>
      </c>
      <c r="M11" s="86">
        <f t="shared" si="3"/>
        <v>108</v>
      </c>
      <c r="N11" s="84">
        <f>L11+M11</f>
        <v>240</v>
      </c>
    </row>
    <row r="12" spans="1:15" ht="24" customHeight="1" thickBot="1">
      <c r="A12" s="202" t="s">
        <v>112</v>
      </c>
      <c r="B12" s="128" t="s">
        <v>198</v>
      </c>
      <c r="C12" s="127" t="s">
        <v>202</v>
      </c>
      <c r="D12" s="54">
        <v>29</v>
      </c>
      <c r="E12" s="54">
        <v>135</v>
      </c>
      <c r="F12" s="54"/>
      <c r="G12" s="54"/>
      <c r="H12" s="54"/>
      <c r="I12" s="54"/>
      <c r="J12" s="54"/>
      <c r="K12" s="54"/>
      <c r="L12" s="55">
        <f>D12+F12+H12+J12</f>
        <v>29</v>
      </c>
      <c r="M12" s="56">
        <f t="shared" si="1"/>
        <v>135</v>
      </c>
      <c r="N12" s="57">
        <f t="shared" si="2"/>
        <v>164</v>
      </c>
    </row>
    <row r="13" spans="1:15" ht="30" customHeight="1" thickBot="1">
      <c r="A13" s="201"/>
      <c r="B13" s="128" t="s">
        <v>196</v>
      </c>
      <c r="C13" s="125" t="s">
        <v>204</v>
      </c>
      <c r="D13" s="54">
        <v>46</v>
      </c>
      <c r="E13" s="54">
        <v>0</v>
      </c>
      <c r="F13" s="54"/>
      <c r="G13" s="54"/>
      <c r="H13" s="54"/>
      <c r="I13" s="54"/>
      <c r="J13" s="54"/>
      <c r="K13" s="54"/>
      <c r="L13" s="59">
        <f t="shared" si="0"/>
        <v>46</v>
      </c>
      <c r="M13" s="60">
        <f t="shared" si="1"/>
        <v>0</v>
      </c>
      <c r="N13" s="61">
        <f t="shared" si="2"/>
        <v>46</v>
      </c>
    </row>
    <row r="14" spans="1:15" ht="18" customHeight="1" thickBot="1">
      <c r="A14" s="201"/>
      <c r="B14" s="128" t="s">
        <v>199</v>
      </c>
      <c r="C14" s="180" t="s">
        <v>206</v>
      </c>
      <c r="D14" s="178">
        <v>20</v>
      </c>
      <c r="E14" s="54">
        <v>0</v>
      </c>
      <c r="F14" s="54"/>
      <c r="G14" s="54"/>
      <c r="H14" s="54"/>
      <c r="I14" s="54"/>
      <c r="J14" s="54"/>
      <c r="K14" s="54"/>
      <c r="L14" s="59">
        <f t="shared" si="0"/>
        <v>20</v>
      </c>
      <c r="M14" s="60">
        <f t="shared" si="1"/>
        <v>0</v>
      </c>
      <c r="N14" s="61">
        <f t="shared" si="2"/>
        <v>20</v>
      </c>
    </row>
    <row r="15" spans="1:15" ht="28.5" customHeight="1" thickBot="1">
      <c r="A15" s="201"/>
      <c r="B15" s="128" t="s">
        <v>200</v>
      </c>
      <c r="C15" s="181" t="s">
        <v>205</v>
      </c>
      <c r="D15" s="179">
        <v>16</v>
      </c>
      <c r="E15" s="54">
        <v>0</v>
      </c>
      <c r="F15" s="54"/>
      <c r="G15" s="54"/>
      <c r="H15" s="54"/>
      <c r="I15" s="54"/>
      <c r="J15" s="54"/>
      <c r="K15" s="54"/>
      <c r="L15" s="55">
        <f>D15+F15+H15+J15</f>
        <v>16</v>
      </c>
      <c r="M15" s="56">
        <f t="shared" si="1"/>
        <v>0</v>
      </c>
      <c r="N15" s="57">
        <f t="shared" si="2"/>
        <v>16</v>
      </c>
    </row>
    <row r="16" spans="1:15" ht="17.25" thickBot="1">
      <c r="A16" s="216" t="s">
        <v>109</v>
      </c>
      <c r="B16" s="217"/>
      <c r="C16" s="218"/>
      <c r="D16" s="83">
        <f t="shared" ref="D16:M16" si="4">SUM(D12:D15)</f>
        <v>111</v>
      </c>
      <c r="E16" s="84">
        <f t="shared" si="4"/>
        <v>135</v>
      </c>
      <c r="F16" s="85">
        <f t="shared" si="4"/>
        <v>0</v>
      </c>
      <c r="G16" s="84">
        <f t="shared" si="4"/>
        <v>0</v>
      </c>
      <c r="H16" s="85">
        <f t="shared" si="4"/>
        <v>0</v>
      </c>
      <c r="I16" s="84">
        <f t="shared" si="4"/>
        <v>0</v>
      </c>
      <c r="J16" s="85">
        <f t="shared" si="4"/>
        <v>0</v>
      </c>
      <c r="K16" s="87">
        <f t="shared" si="4"/>
        <v>0</v>
      </c>
      <c r="L16" s="85">
        <f t="shared" si="4"/>
        <v>111</v>
      </c>
      <c r="M16" s="86">
        <f t="shared" si="4"/>
        <v>135</v>
      </c>
      <c r="N16" s="84">
        <f>L16+M16</f>
        <v>246</v>
      </c>
    </row>
    <row r="17" spans="1:14" ht="17.25" thickBot="1">
      <c r="A17" s="236" t="s">
        <v>110</v>
      </c>
      <c r="B17" s="226"/>
      <c r="C17" s="227"/>
      <c r="D17" s="88">
        <f t="shared" ref="D17:N17" si="5">D11+D16</f>
        <v>243</v>
      </c>
      <c r="E17" s="89">
        <f t="shared" si="5"/>
        <v>243</v>
      </c>
      <c r="F17" s="90">
        <f t="shared" si="5"/>
        <v>0</v>
      </c>
      <c r="G17" s="89">
        <f t="shared" si="5"/>
        <v>0</v>
      </c>
      <c r="H17" s="90">
        <f t="shared" si="5"/>
        <v>0</v>
      </c>
      <c r="I17" s="89">
        <f t="shared" si="5"/>
        <v>0</v>
      </c>
      <c r="J17" s="90">
        <f t="shared" si="5"/>
        <v>0</v>
      </c>
      <c r="K17" s="91">
        <f t="shared" si="5"/>
        <v>0</v>
      </c>
      <c r="L17" s="90">
        <f t="shared" si="5"/>
        <v>243</v>
      </c>
      <c r="M17" s="92">
        <f t="shared" si="5"/>
        <v>243</v>
      </c>
      <c r="N17" s="89">
        <f t="shared" si="5"/>
        <v>486</v>
      </c>
    </row>
    <row r="18" spans="1:14" ht="17.25" thickBot="1">
      <c r="A18" s="225" t="s">
        <v>11</v>
      </c>
      <c r="B18" s="226"/>
      <c r="C18" s="227"/>
      <c r="D18" s="219"/>
      <c r="E18" s="220"/>
      <c r="F18" s="220"/>
      <c r="G18" s="220"/>
      <c r="H18" s="220"/>
      <c r="I18" s="220"/>
      <c r="J18" s="220"/>
      <c r="K18" s="221"/>
      <c r="L18" s="106">
        <f>L17/N17</f>
        <v>0.5</v>
      </c>
      <c r="M18" s="107">
        <f>M17/N17</f>
        <v>0.5</v>
      </c>
      <c r="N18" s="129"/>
    </row>
    <row r="19" spans="1:14" ht="18" customHeight="1">
      <c r="A19" s="151" t="s">
        <v>98</v>
      </c>
      <c r="B19" s="152"/>
      <c r="C19" s="15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6"/>
    </row>
    <row r="20" spans="1:14" ht="10.5" customHeight="1">
      <c r="A20" s="151" t="s">
        <v>99</v>
      </c>
      <c r="B20" s="152"/>
      <c r="C20" s="15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6"/>
    </row>
    <row r="21" spans="1:14" ht="15" customHeight="1">
      <c r="A21" s="151" t="s">
        <v>100</v>
      </c>
      <c r="B21" s="152"/>
      <c r="C21" s="15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6"/>
    </row>
    <row r="22" spans="1:14" s="40" customFormat="1">
      <c r="A22" s="154"/>
      <c r="B22" s="155" t="s">
        <v>101</v>
      </c>
      <c r="C22" s="156"/>
      <c r="D22" s="50"/>
      <c r="E22" s="51"/>
      <c r="F22" s="50"/>
      <c r="G22" s="50"/>
      <c r="H22" s="51"/>
      <c r="I22" s="52"/>
      <c r="J22" s="52"/>
    </row>
    <row r="23" spans="1:14" s="8" customFormat="1" ht="11.25" customHeight="1">
      <c r="A23" s="157"/>
      <c r="B23" s="158" t="s">
        <v>102</v>
      </c>
      <c r="C23" s="152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4">
      <c r="A24" s="6"/>
      <c r="B24" s="6"/>
      <c r="C24" s="6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>
      <c r="A25" s="6"/>
      <c r="B25" s="6"/>
      <c r="C25" s="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>
      <c r="A26" s="6"/>
      <c r="B26" s="6"/>
      <c r="C26" s="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>
      <c r="A27" s="6"/>
      <c r="B27" s="6"/>
      <c r="C27" s="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>
      <c r="A28" s="6"/>
      <c r="B28" s="6"/>
      <c r="C28" s="6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>
      <c r="A29" s="6"/>
      <c r="B29" s="6"/>
      <c r="C29" s="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>
      <c r="A30" s="6"/>
      <c r="B30" s="6"/>
      <c r="C30" s="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>
      <c r="A31" s="6"/>
      <c r="B31" s="6"/>
      <c r="C31" s="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>
      <c r="A32" s="6"/>
      <c r="B32" s="6"/>
      <c r="C32" s="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>
      <c r="A33" s="6"/>
      <c r="B33" s="6"/>
      <c r="C33" s="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>
      <c r="A34" s="6"/>
      <c r="B34" s="6"/>
      <c r="C34" s="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>
      <c r="A35" s="6"/>
      <c r="B35" s="6"/>
      <c r="C35" s="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7.25" customHeight="1">
      <c r="A36" s="6"/>
      <c r="B36" s="6"/>
      <c r="C36" s="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</sheetData>
  <mergeCells count="17">
    <mergeCell ref="A16:C16"/>
    <mergeCell ref="D18:K18"/>
    <mergeCell ref="B3:B5"/>
    <mergeCell ref="A18:C18"/>
    <mergeCell ref="A11:C11"/>
    <mergeCell ref="D3:K3"/>
    <mergeCell ref="H4:I4"/>
    <mergeCell ref="A3:A5"/>
    <mergeCell ref="A17:C17"/>
    <mergeCell ref="J4:K4"/>
    <mergeCell ref="A1:N1"/>
    <mergeCell ref="A6:A10"/>
    <mergeCell ref="A12:A15"/>
    <mergeCell ref="C3:C5"/>
    <mergeCell ref="L3:N4"/>
    <mergeCell ref="D4:E4"/>
    <mergeCell ref="F4:G4"/>
  </mergeCells>
  <phoneticPr fontId="1" type="noConversion"/>
  <printOptions horizontalCentered="1"/>
  <pageMargins left="0" right="0" top="0.17" bottom="0.16" header="0.16" footer="0.17"/>
  <pageSetup paperSize="9" scale="75" orientation="landscape" r:id="rId1"/>
  <headerFooter alignWithMargins="0">
    <oddFooter>第 &amp;P 頁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view="pageBreakPreview" zoomScaleNormal="100" zoomScaleSheetLayoutView="100" workbookViewId="0">
      <pane xSplit="1" ySplit="7" topLeftCell="B24" activePane="bottomRight" state="frozen"/>
      <selection pane="topRight" activeCell="B1" sqref="B1"/>
      <selection pane="bottomLeft" activeCell="A8" sqref="A8"/>
      <selection pane="bottomRight" activeCell="G12" sqref="G12"/>
    </sheetView>
  </sheetViews>
  <sheetFormatPr defaultRowHeight="16.5"/>
  <cols>
    <col min="1" max="1" width="8" customWidth="1"/>
    <col min="2" max="2" width="29" customWidth="1"/>
    <col min="3" max="5" width="9.375" customWidth="1"/>
    <col min="6" max="6" width="9.375" style="25" customWidth="1"/>
    <col min="7" max="7" width="23.75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122</v>
      </c>
      <c r="B1" s="189"/>
      <c r="C1" s="189"/>
      <c r="D1" s="189"/>
      <c r="E1" s="189"/>
      <c r="F1" s="189"/>
      <c r="G1" s="189"/>
    </row>
    <row r="3" spans="1:8">
      <c r="A3" s="255" t="s">
        <v>152</v>
      </c>
      <c r="B3" s="256"/>
    </row>
    <row r="4" spans="1:8">
      <c r="A4" s="24" t="s">
        <v>201</v>
      </c>
      <c r="G4" s="252" t="s">
        <v>3</v>
      </c>
      <c r="H4" s="252"/>
    </row>
    <row r="5" spans="1:8" ht="17.25" thickBot="1">
      <c r="A5" s="258" t="s">
        <v>114</v>
      </c>
      <c r="B5" s="259"/>
      <c r="C5" s="259"/>
      <c r="D5" s="259"/>
      <c r="E5" s="259"/>
      <c r="F5" s="259"/>
      <c r="G5" s="259"/>
      <c r="H5" s="159"/>
    </row>
    <row r="6" spans="1:8" ht="31.5" customHeight="1">
      <c r="A6" s="239" t="s">
        <v>32</v>
      </c>
      <c r="B6" s="240"/>
      <c r="C6" s="166" t="s">
        <v>5</v>
      </c>
      <c r="D6" s="166" t="s">
        <v>6</v>
      </c>
      <c r="E6" s="167" t="s">
        <v>7</v>
      </c>
      <c r="F6" s="168" t="s">
        <v>8</v>
      </c>
      <c r="G6" s="169" t="s">
        <v>9</v>
      </c>
      <c r="H6" s="173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65.25" customHeight="1">
      <c r="A8" s="241" t="s">
        <v>10</v>
      </c>
      <c r="B8" s="134" t="s">
        <v>155</v>
      </c>
      <c r="C8" s="132" t="s">
        <v>156</v>
      </c>
      <c r="D8" s="132">
        <v>18</v>
      </c>
      <c r="E8" s="133">
        <v>0.4</v>
      </c>
      <c r="F8" s="131">
        <f>D8*E8</f>
        <v>7.2</v>
      </c>
      <c r="G8" s="176" t="s">
        <v>163</v>
      </c>
      <c r="H8" s="170"/>
    </row>
    <row r="9" spans="1:8" ht="24" customHeight="1">
      <c r="A9" s="241"/>
      <c r="B9" s="134" t="s">
        <v>157</v>
      </c>
      <c r="C9" s="27" t="s">
        <v>158</v>
      </c>
      <c r="D9" s="27">
        <v>1</v>
      </c>
      <c r="E9" s="63">
        <v>12</v>
      </c>
      <c r="F9" s="65">
        <f t="shared" ref="F9:F23" si="0">D9*E9</f>
        <v>12</v>
      </c>
      <c r="G9" s="162" t="s">
        <v>159</v>
      </c>
      <c r="H9" s="165"/>
    </row>
    <row r="10" spans="1:8" ht="36.75" customHeight="1">
      <c r="A10" s="241"/>
      <c r="B10" s="134" t="s">
        <v>160</v>
      </c>
      <c r="C10" s="27" t="s">
        <v>161</v>
      </c>
      <c r="D10" s="27">
        <v>12</v>
      </c>
      <c r="E10" s="63">
        <v>0.2</v>
      </c>
      <c r="F10" s="65">
        <f>D10*E10</f>
        <v>2.4000000000000004</v>
      </c>
      <c r="G10" s="162" t="s">
        <v>162</v>
      </c>
      <c r="H10" s="165"/>
    </row>
    <row r="11" spans="1:8" ht="33.75" customHeight="1">
      <c r="A11" s="241"/>
      <c r="B11" s="134" t="s">
        <v>164</v>
      </c>
      <c r="C11" s="27" t="s">
        <v>165</v>
      </c>
      <c r="D11" s="27">
        <v>20</v>
      </c>
      <c r="E11" s="63">
        <v>0.03</v>
      </c>
      <c r="F11" s="65">
        <f t="shared" si="0"/>
        <v>0.6</v>
      </c>
      <c r="G11" s="162" t="s">
        <v>166</v>
      </c>
      <c r="H11" s="165"/>
    </row>
    <row r="12" spans="1:8" ht="24" customHeight="1">
      <c r="A12" s="241"/>
      <c r="B12" s="134" t="s">
        <v>167</v>
      </c>
      <c r="C12" s="27"/>
      <c r="D12" s="27">
        <v>1</v>
      </c>
      <c r="E12" s="63">
        <v>8</v>
      </c>
      <c r="F12" s="65">
        <f t="shared" si="0"/>
        <v>8</v>
      </c>
      <c r="G12" s="162" t="s">
        <v>168</v>
      </c>
      <c r="H12" s="165"/>
    </row>
    <row r="13" spans="1:8" ht="24" customHeight="1">
      <c r="A13" s="241"/>
      <c r="B13" s="134" t="s">
        <v>141</v>
      </c>
      <c r="C13" s="27"/>
      <c r="D13" s="27">
        <v>1</v>
      </c>
      <c r="E13" s="63">
        <v>0.13800000000000001</v>
      </c>
      <c r="F13" s="65">
        <f t="shared" si="0"/>
        <v>0.13800000000000001</v>
      </c>
      <c r="G13" s="162" t="s">
        <v>169</v>
      </c>
      <c r="H13" s="165"/>
    </row>
    <row r="14" spans="1:8" ht="24" customHeight="1">
      <c r="A14" s="241"/>
      <c r="B14" s="134" t="s">
        <v>143</v>
      </c>
      <c r="C14" s="27"/>
      <c r="D14" s="27">
        <v>1</v>
      </c>
      <c r="E14" s="63">
        <v>13.762</v>
      </c>
      <c r="F14" s="65">
        <f t="shared" si="0"/>
        <v>13.762</v>
      </c>
      <c r="G14" s="162" t="s">
        <v>170</v>
      </c>
      <c r="H14" s="165"/>
    </row>
    <row r="15" spans="1:8" ht="33" customHeight="1">
      <c r="A15" s="241"/>
      <c r="B15" s="134" t="s">
        <v>182</v>
      </c>
      <c r="C15" s="27" t="s">
        <v>184</v>
      </c>
      <c r="D15" s="27">
        <v>6</v>
      </c>
      <c r="E15" s="63">
        <v>1</v>
      </c>
      <c r="F15" s="65">
        <f t="shared" si="0"/>
        <v>6</v>
      </c>
      <c r="G15" s="162" t="s">
        <v>183</v>
      </c>
      <c r="H15" s="165"/>
    </row>
    <row r="16" spans="1:8" ht="36.75" customHeight="1">
      <c r="A16" s="241"/>
      <c r="B16" s="134" t="s">
        <v>182</v>
      </c>
      <c r="C16" s="27" t="s">
        <v>185</v>
      </c>
      <c r="D16" s="27">
        <v>1</v>
      </c>
      <c r="E16" s="63">
        <v>2.95</v>
      </c>
      <c r="F16" s="65">
        <f t="shared" si="0"/>
        <v>2.95</v>
      </c>
      <c r="G16" s="162" t="s">
        <v>186</v>
      </c>
      <c r="H16" s="165"/>
    </row>
    <row r="17" spans="1:8" ht="45" customHeight="1">
      <c r="A17" s="241"/>
      <c r="B17" s="134" t="s">
        <v>182</v>
      </c>
      <c r="C17" s="27" t="s">
        <v>187</v>
      </c>
      <c r="D17" s="27">
        <v>1</v>
      </c>
      <c r="E17" s="63">
        <v>2.95</v>
      </c>
      <c r="F17" s="65">
        <f t="shared" si="0"/>
        <v>2.95</v>
      </c>
      <c r="G17" s="162" t="s">
        <v>188</v>
      </c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56.000000000000014</v>
      </c>
      <c r="G19" s="142"/>
      <c r="H19" s="165"/>
    </row>
    <row r="20" spans="1:8" ht="24" customHeight="1">
      <c r="A20" s="249" t="s">
        <v>59</v>
      </c>
      <c r="B20" s="28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28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28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28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56.000000000000014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24" customHeight="1">
      <c r="A27" s="260" t="s">
        <v>42</v>
      </c>
      <c r="B27" s="28" t="s">
        <v>171</v>
      </c>
      <c r="C27" s="27" t="s">
        <v>172</v>
      </c>
      <c r="D27" s="27">
        <v>1</v>
      </c>
      <c r="E27" s="63">
        <v>80</v>
      </c>
      <c r="F27" s="65">
        <f>D27*E27</f>
        <v>80</v>
      </c>
      <c r="G27" s="162" t="s">
        <v>173</v>
      </c>
      <c r="H27" s="165"/>
    </row>
    <row r="28" spans="1:8" ht="24" customHeight="1">
      <c r="A28" s="260"/>
      <c r="B28" s="28" t="s">
        <v>189</v>
      </c>
      <c r="C28" s="27" t="s">
        <v>190</v>
      </c>
      <c r="D28" s="27">
        <v>1</v>
      </c>
      <c r="E28" s="63">
        <v>28</v>
      </c>
      <c r="F28" s="65">
        <f>D28*E28</f>
        <v>28</v>
      </c>
      <c r="G28" s="162" t="s">
        <v>173</v>
      </c>
      <c r="H28" s="165"/>
    </row>
    <row r="29" spans="1:8" ht="24" customHeight="1">
      <c r="A29" s="260"/>
      <c r="B29" s="28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28"/>
      <c r="C30" s="27"/>
      <c r="D30" s="27"/>
      <c r="E30" s="63"/>
      <c r="F30" s="65">
        <f>D30*E30</f>
        <v>0</v>
      </c>
      <c r="G30" s="162"/>
      <c r="H30" s="165"/>
    </row>
    <row r="31" spans="1:8" ht="24" customHeight="1">
      <c r="A31" s="260"/>
      <c r="B31" s="28" t="s">
        <v>4</v>
      </c>
      <c r="C31" s="27" t="s">
        <v>4</v>
      </c>
      <c r="D31" s="27"/>
      <c r="E31" s="63"/>
      <c r="F31" s="65">
        <f>D31*E31</f>
        <v>0</v>
      </c>
      <c r="G31" s="162" t="s">
        <v>4</v>
      </c>
      <c r="H31" s="165"/>
    </row>
    <row r="32" spans="1:8" ht="24" customHeight="1">
      <c r="A32" s="238" t="s">
        <v>92</v>
      </c>
      <c r="B32" s="238"/>
      <c r="C32" s="238"/>
      <c r="D32" s="238"/>
      <c r="E32" s="238"/>
      <c r="F32" s="140">
        <f>SUM(F27:F31)</f>
        <v>108</v>
      </c>
      <c r="G32" s="162"/>
      <c r="H32" s="165"/>
    </row>
    <row r="33" spans="1:8" ht="24" customHeight="1" thickBot="1">
      <c r="A33" s="253" t="s">
        <v>93</v>
      </c>
      <c r="B33" s="254"/>
      <c r="C33" s="254"/>
      <c r="D33" s="254"/>
      <c r="E33" s="254"/>
      <c r="F33" s="62">
        <f>SUM(F25,F32)</f>
        <v>164</v>
      </c>
      <c r="G33" s="163"/>
      <c r="H33" s="172"/>
    </row>
    <row r="34" spans="1:8">
      <c r="A34" s="7" t="s">
        <v>94</v>
      </c>
    </row>
    <row r="36" spans="1:8">
      <c r="A36" s="257" t="s">
        <v>69</v>
      </c>
      <c r="B36" s="257"/>
      <c r="C36" s="257"/>
      <c r="D36" s="257"/>
      <c r="E36" s="257"/>
      <c r="F36" s="257"/>
      <c r="G36" s="257"/>
    </row>
    <row r="37" spans="1:8">
      <c r="A37" s="45" t="s">
        <v>70</v>
      </c>
      <c r="B37" s="45"/>
      <c r="C37" s="45"/>
      <c r="D37" s="45"/>
      <c r="E37" s="45"/>
      <c r="F37" s="44"/>
      <c r="G37" s="45"/>
    </row>
    <row r="38" spans="1:8">
      <c r="A38" s="45" t="s">
        <v>71</v>
      </c>
      <c r="B38" s="45"/>
      <c r="C38" s="45"/>
      <c r="D38" s="45"/>
      <c r="E38" s="45"/>
      <c r="F38" s="44"/>
      <c r="G38" s="45"/>
    </row>
    <row r="39" spans="1:8">
      <c r="A39" s="45" t="s">
        <v>72</v>
      </c>
      <c r="B39" s="45"/>
      <c r="C39" s="45"/>
      <c r="D39" s="45"/>
      <c r="E39" s="45"/>
      <c r="F39" s="44"/>
      <c r="G39" s="45"/>
    </row>
    <row r="40" spans="1:8">
      <c r="A40" s="45" t="s">
        <v>106</v>
      </c>
    </row>
  </sheetData>
  <mergeCells count="16">
    <mergeCell ref="A33:E33"/>
    <mergeCell ref="A3:B3"/>
    <mergeCell ref="A36:G36"/>
    <mergeCell ref="A5:G5"/>
    <mergeCell ref="A27:A31"/>
    <mergeCell ref="A32:E32"/>
    <mergeCell ref="A26:H26"/>
    <mergeCell ref="A1:G1"/>
    <mergeCell ref="A25:E25"/>
    <mergeCell ref="A6:B6"/>
    <mergeCell ref="A8:A19"/>
    <mergeCell ref="B19:E19"/>
    <mergeCell ref="B24:E24"/>
    <mergeCell ref="A20:A24"/>
    <mergeCell ref="A7:H7"/>
    <mergeCell ref="G4:H4"/>
  </mergeCells>
  <phoneticPr fontId="1" type="noConversion"/>
  <dataValidations count="2">
    <dataValidation type="list" allowBlank="1" showInputMessage="1" showErrorMessage="1" sqref="B20:B23">
      <formula1>"學生獎學金,學生獎助金"</formula1>
    </dataValidation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</dataValidations>
  <pageMargins left="0.27" right="0.2" top="0.31" bottom="0.22" header="0.3" footer="0.17"/>
  <pageSetup paperSize="9" scale="95" fitToHeight="0" orientation="portrait" r:id="rId1"/>
  <headerFooter>
    <oddFooter>第 &amp;P 頁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view="pageBreakPreview" topLeftCell="A22" zoomScaleNormal="100" zoomScaleSheetLayoutView="100" workbookViewId="0">
      <selection activeCell="F10" sqref="F10"/>
    </sheetView>
  </sheetViews>
  <sheetFormatPr defaultRowHeight="16.5"/>
  <cols>
    <col min="1" max="1" width="8" customWidth="1"/>
    <col min="2" max="2" width="29" customWidth="1"/>
    <col min="3" max="5" width="9.375" customWidth="1"/>
    <col min="6" max="6" width="9.375" style="25" customWidth="1"/>
    <col min="7" max="7" width="21.5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121</v>
      </c>
      <c r="B1" s="189"/>
      <c r="C1" s="189"/>
      <c r="D1" s="189"/>
      <c r="E1" s="189"/>
      <c r="F1" s="189"/>
      <c r="G1" s="189"/>
    </row>
    <row r="3" spans="1:8">
      <c r="A3" s="255" t="s">
        <v>154</v>
      </c>
      <c r="B3" s="256"/>
    </row>
    <row r="4" spans="1:8">
      <c r="A4" s="24" t="s">
        <v>153</v>
      </c>
      <c r="G4" s="252" t="s">
        <v>3</v>
      </c>
      <c r="H4" s="252"/>
    </row>
    <row r="5" spans="1:8" ht="17.25" thickBot="1">
      <c r="A5" s="258" t="s">
        <v>116</v>
      </c>
      <c r="B5" s="259"/>
      <c r="C5" s="259"/>
      <c r="D5" s="259"/>
      <c r="E5" s="259"/>
      <c r="F5" s="259"/>
      <c r="G5" s="259"/>
      <c r="H5" s="159"/>
    </row>
    <row r="6" spans="1:8" ht="31.5" customHeight="1">
      <c r="A6" s="239" t="s">
        <v>32</v>
      </c>
      <c r="B6" s="240"/>
      <c r="C6" s="166" t="s">
        <v>5</v>
      </c>
      <c r="D6" s="166" t="s">
        <v>6</v>
      </c>
      <c r="E6" s="167" t="s">
        <v>7</v>
      </c>
      <c r="F6" s="168" t="s">
        <v>8</v>
      </c>
      <c r="G6" s="169" t="s">
        <v>9</v>
      </c>
      <c r="H6" s="171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63" customHeight="1">
      <c r="A8" s="241" t="s">
        <v>10</v>
      </c>
      <c r="B8" s="134" t="s">
        <v>155</v>
      </c>
      <c r="C8" s="132" t="s">
        <v>174</v>
      </c>
      <c r="D8" s="132">
        <v>18</v>
      </c>
      <c r="E8" s="133">
        <v>0.4</v>
      </c>
      <c r="F8" s="131">
        <f>D8*E8</f>
        <v>7.2</v>
      </c>
      <c r="G8" s="161" t="s">
        <v>175</v>
      </c>
      <c r="H8" s="170"/>
    </row>
    <row r="9" spans="1:8" ht="24" customHeight="1">
      <c r="A9" s="241"/>
      <c r="B9" s="134" t="s">
        <v>141</v>
      </c>
      <c r="C9" s="27"/>
      <c r="D9" s="27">
        <v>1</v>
      </c>
      <c r="E9" s="63">
        <v>0.13800000000000001</v>
      </c>
      <c r="F9" s="65">
        <f t="shared" ref="F9:F23" si="0">D9*E9</f>
        <v>0.13800000000000001</v>
      </c>
      <c r="G9" s="162" t="s">
        <v>176</v>
      </c>
      <c r="H9" s="165"/>
    </row>
    <row r="10" spans="1:8" ht="35.25" customHeight="1">
      <c r="A10" s="241"/>
      <c r="B10" s="134" t="s">
        <v>167</v>
      </c>
      <c r="C10" s="27"/>
      <c r="D10" s="27">
        <v>1</v>
      </c>
      <c r="E10" s="63">
        <v>8</v>
      </c>
      <c r="F10" s="65">
        <f>D10*E10</f>
        <v>8</v>
      </c>
      <c r="G10" s="162" t="s">
        <v>177</v>
      </c>
      <c r="H10" s="165"/>
    </row>
    <row r="11" spans="1:8" ht="24" customHeight="1">
      <c r="A11" s="241"/>
      <c r="B11" s="134" t="s">
        <v>143</v>
      </c>
      <c r="C11" s="27"/>
      <c r="D11" s="27">
        <v>1</v>
      </c>
      <c r="E11" s="63">
        <v>13.662000000000001</v>
      </c>
      <c r="F11" s="65">
        <f t="shared" si="0"/>
        <v>13.662000000000001</v>
      </c>
      <c r="G11" s="162" t="s">
        <v>178</v>
      </c>
      <c r="H11" s="165"/>
    </row>
    <row r="12" spans="1:8" ht="24" customHeight="1">
      <c r="A12" s="241"/>
      <c r="B12" s="134"/>
      <c r="C12" s="27"/>
      <c r="D12" s="27"/>
      <c r="E12" s="63"/>
      <c r="F12" s="65">
        <f t="shared" si="0"/>
        <v>0</v>
      </c>
      <c r="G12" s="162"/>
      <c r="H12" s="165"/>
    </row>
    <row r="13" spans="1:8" ht="24" customHeight="1">
      <c r="A13" s="241"/>
      <c r="B13" s="134"/>
      <c r="C13" s="27"/>
      <c r="D13" s="27"/>
      <c r="E13" s="63"/>
      <c r="F13" s="65">
        <f t="shared" si="0"/>
        <v>0</v>
      </c>
      <c r="G13" s="162"/>
      <c r="H13" s="165"/>
    </row>
    <row r="14" spans="1:8" ht="24" customHeight="1">
      <c r="A14" s="241"/>
      <c r="B14" s="134"/>
      <c r="C14" s="27"/>
      <c r="D14" s="27"/>
      <c r="E14" s="63"/>
      <c r="F14" s="65">
        <f t="shared" si="0"/>
        <v>0</v>
      </c>
      <c r="G14" s="162"/>
      <c r="H14" s="165"/>
    </row>
    <row r="15" spans="1:8" ht="24" customHeight="1">
      <c r="A15" s="241"/>
      <c r="B15" s="134"/>
      <c r="C15" s="27"/>
      <c r="D15" s="27"/>
      <c r="E15" s="63"/>
      <c r="F15" s="65">
        <f t="shared" si="0"/>
        <v>0</v>
      </c>
      <c r="G15" s="162"/>
      <c r="H15" s="165"/>
    </row>
    <row r="16" spans="1:8" ht="24" customHeight="1">
      <c r="A16" s="241"/>
      <c r="B16" s="134"/>
      <c r="C16" s="27"/>
      <c r="D16" s="27"/>
      <c r="E16" s="63"/>
      <c r="F16" s="65">
        <f t="shared" si="0"/>
        <v>0</v>
      </c>
      <c r="G16" s="162"/>
      <c r="H16" s="165"/>
    </row>
    <row r="17" spans="1:8" ht="24" customHeight="1">
      <c r="A17" s="241"/>
      <c r="B17" s="134"/>
      <c r="C17" s="27"/>
      <c r="D17" s="27"/>
      <c r="E17" s="63"/>
      <c r="F17" s="65">
        <f t="shared" si="0"/>
        <v>0</v>
      </c>
      <c r="G17" s="162"/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29</v>
      </c>
      <c r="G19" s="142"/>
      <c r="H19" s="165"/>
    </row>
    <row r="20" spans="1:8" ht="24" customHeight="1">
      <c r="A20" s="249" t="s">
        <v>59</v>
      </c>
      <c r="B20" s="160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160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160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160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29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45" customHeight="1">
      <c r="A27" s="260" t="s">
        <v>42</v>
      </c>
      <c r="B27" s="160" t="s">
        <v>179</v>
      </c>
      <c r="C27" s="27" t="s">
        <v>181</v>
      </c>
      <c r="D27" s="27">
        <v>5</v>
      </c>
      <c r="E27" s="63">
        <v>18</v>
      </c>
      <c r="F27" s="65">
        <f>D27*E27</f>
        <v>90</v>
      </c>
      <c r="G27" s="162" t="s">
        <v>180</v>
      </c>
      <c r="H27" s="165"/>
    </row>
    <row r="28" spans="1:8" ht="50.25" customHeight="1">
      <c r="A28" s="260"/>
      <c r="B28" s="160" t="s">
        <v>191</v>
      </c>
      <c r="C28" s="27" t="s">
        <v>192</v>
      </c>
      <c r="D28" s="27">
        <v>3</v>
      </c>
      <c r="E28" s="63">
        <v>15</v>
      </c>
      <c r="F28" s="65">
        <f>D28*E28</f>
        <v>45</v>
      </c>
      <c r="G28" s="162" t="s">
        <v>193</v>
      </c>
      <c r="H28" s="165"/>
    </row>
    <row r="29" spans="1:8" ht="24" customHeight="1">
      <c r="A29" s="260"/>
      <c r="B29" s="160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160" t="s">
        <v>4</v>
      </c>
      <c r="C30" s="27" t="s">
        <v>4</v>
      </c>
      <c r="D30" s="27"/>
      <c r="E30" s="63"/>
      <c r="F30" s="65">
        <f>D30*E30</f>
        <v>0</v>
      </c>
      <c r="G30" s="162" t="s">
        <v>4</v>
      </c>
      <c r="H30" s="165"/>
    </row>
    <row r="31" spans="1:8" ht="24" customHeight="1">
      <c r="A31" s="238" t="s">
        <v>92</v>
      </c>
      <c r="B31" s="238"/>
      <c r="C31" s="238"/>
      <c r="D31" s="238"/>
      <c r="E31" s="238"/>
      <c r="F31" s="140">
        <f>SUM(F27:F30)</f>
        <v>135</v>
      </c>
      <c r="G31" s="162"/>
      <c r="H31" s="165"/>
    </row>
    <row r="32" spans="1:8" ht="24" customHeight="1" thickBot="1">
      <c r="A32" s="253" t="s">
        <v>115</v>
      </c>
      <c r="B32" s="254"/>
      <c r="C32" s="254"/>
      <c r="D32" s="254"/>
      <c r="E32" s="254"/>
      <c r="F32" s="62">
        <f>SUM(F25,F31)</f>
        <v>164</v>
      </c>
      <c r="G32" s="163"/>
      <c r="H32" s="172"/>
    </row>
    <row r="33" spans="1:7">
      <c r="A33" s="7" t="s">
        <v>94</v>
      </c>
    </row>
    <row r="35" spans="1:7">
      <c r="A35" s="257" t="s">
        <v>69</v>
      </c>
      <c r="B35" s="257"/>
      <c r="C35" s="257"/>
      <c r="D35" s="257"/>
      <c r="E35" s="257"/>
      <c r="F35" s="257"/>
      <c r="G35" s="257"/>
    </row>
    <row r="36" spans="1:7">
      <c r="A36" s="45" t="s">
        <v>70</v>
      </c>
      <c r="B36" s="45"/>
      <c r="C36" s="45"/>
      <c r="D36" s="45"/>
      <c r="E36" s="45"/>
      <c r="F36" s="44"/>
      <c r="G36" s="45"/>
    </row>
    <row r="37" spans="1:7">
      <c r="A37" s="45" t="s">
        <v>71</v>
      </c>
      <c r="B37" s="45"/>
      <c r="C37" s="45"/>
      <c r="D37" s="45"/>
      <c r="E37" s="45"/>
      <c r="F37" s="44"/>
      <c r="G37" s="45"/>
    </row>
    <row r="38" spans="1:7">
      <c r="A38" s="45" t="s">
        <v>72</v>
      </c>
      <c r="B38" s="45"/>
      <c r="C38" s="45"/>
      <c r="D38" s="45"/>
      <c r="E38" s="45"/>
      <c r="F38" s="44"/>
      <c r="G38" s="45"/>
    </row>
    <row r="39" spans="1:7">
      <c r="A39" s="45" t="s">
        <v>106</v>
      </c>
    </row>
  </sheetData>
  <mergeCells count="16">
    <mergeCell ref="A1:G1"/>
    <mergeCell ref="A3:B3"/>
    <mergeCell ref="A5:G5"/>
    <mergeCell ref="A6:B6"/>
    <mergeCell ref="A7:H7"/>
    <mergeCell ref="A32:E32"/>
    <mergeCell ref="A35:G35"/>
    <mergeCell ref="G4:H4"/>
    <mergeCell ref="A20:A24"/>
    <mergeCell ref="B24:E24"/>
    <mergeCell ref="A25:E25"/>
    <mergeCell ref="A26:H26"/>
    <mergeCell ref="A27:A30"/>
    <mergeCell ref="A31:E31"/>
    <mergeCell ref="A8:A19"/>
    <mergeCell ref="B19:E19"/>
  </mergeCells>
  <phoneticPr fontId="1" type="noConversion"/>
  <dataValidations count="2"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  <dataValidation type="list" allowBlank="1" showInputMessage="1" showErrorMessage="1" sqref="B20:B23">
      <formula1>"學生獎學金,學生獎助金"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view="pageBreakPreview" topLeftCell="A22" zoomScaleNormal="100" zoomScaleSheetLayoutView="100" workbookViewId="0">
      <selection activeCell="F12" sqref="F12"/>
    </sheetView>
  </sheetViews>
  <sheetFormatPr defaultRowHeight="16.5"/>
  <cols>
    <col min="1" max="1" width="8" customWidth="1"/>
    <col min="2" max="2" width="29" customWidth="1"/>
    <col min="3" max="4" width="9.375" customWidth="1"/>
    <col min="5" max="5" width="9.75" customWidth="1"/>
    <col min="6" max="6" width="10" style="25" customWidth="1"/>
    <col min="7" max="7" width="26.375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122</v>
      </c>
      <c r="B1" s="189"/>
      <c r="C1" s="189"/>
      <c r="D1" s="189"/>
      <c r="E1" s="189"/>
      <c r="F1" s="189"/>
      <c r="G1" s="189"/>
    </row>
    <row r="3" spans="1:8">
      <c r="A3" s="255" t="s">
        <v>123</v>
      </c>
      <c r="B3" s="256"/>
    </row>
    <row r="4" spans="1:8">
      <c r="A4" s="24" t="s">
        <v>203</v>
      </c>
      <c r="G4" s="252" t="s">
        <v>3</v>
      </c>
      <c r="H4" s="252"/>
    </row>
    <row r="5" spans="1:8" ht="17.25" thickBot="1">
      <c r="A5" s="258" t="s">
        <v>124</v>
      </c>
      <c r="B5" s="259"/>
      <c r="C5" s="259"/>
      <c r="D5" s="259"/>
      <c r="E5" s="259"/>
      <c r="F5" s="259"/>
      <c r="G5" s="259"/>
      <c r="H5" s="175"/>
    </row>
    <row r="6" spans="1:8" ht="31.5" customHeight="1">
      <c r="A6" s="239" t="s">
        <v>32</v>
      </c>
      <c r="B6" s="240"/>
      <c r="C6" s="174" t="s">
        <v>5</v>
      </c>
      <c r="D6" s="174" t="s">
        <v>6</v>
      </c>
      <c r="E6" s="167" t="s">
        <v>7</v>
      </c>
      <c r="F6" s="168" t="s">
        <v>8</v>
      </c>
      <c r="G6" s="169" t="s">
        <v>9</v>
      </c>
      <c r="H6" s="171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24" customHeight="1">
      <c r="A8" s="241" t="s">
        <v>10</v>
      </c>
      <c r="B8" s="134" t="s">
        <v>130</v>
      </c>
      <c r="C8" s="132" t="s">
        <v>131</v>
      </c>
      <c r="D8" s="132">
        <v>4</v>
      </c>
      <c r="E8" s="133">
        <v>2</v>
      </c>
      <c r="F8" s="131">
        <f>D8*E8</f>
        <v>8</v>
      </c>
      <c r="G8" s="29" t="s">
        <v>132</v>
      </c>
      <c r="H8" s="170"/>
    </row>
    <row r="9" spans="1:8" ht="30.75" customHeight="1">
      <c r="A9" s="241"/>
      <c r="B9" s="134" t="s">
        <v>133</v>
      </c>
      <c r="C9" s="27" t="s">
        <v>134</v>
      </c>
      <c r="D9" s="27">
        <v>10</v>
      </c>
      <c r="E9" s="63">
        <v>2</v>
      </c>
      <c r="F9" s="65">
        <f t="shared" ref="F9:F23" si="0">D9*E9</f>
        <v>20</v>
      </c>
      <c r="G9" s="162" t="s">
        <v>135</v>
      </c>
      <c r="H9" s="165"/>
    </row>
    <row r="10" spans="1:8" ht="33" customHeight="1">
      <c r="A10" s="241"/>
      <c r="B10" s="134" t="s">
        <v>137</v>
      </c>
      <c r="C10" s="27" t="s">
        <v>138</v>
      </c>
      <c r="D10" s="27">
        <v>6</v>
      </c>
      <c r="E10" s="63">
        <v>1.6</v>
      </c>
      <c r="F10" s="65">
        <f>D10*E10</f>
        <v>9.6000000000000014</v>
      </c>
      <c r="G10" s="162" t="s">
        <v>140</v>
      </c>
      <c r="H10" s="165"/>
    </row>
    <row r="11" spans="1:8" ht="24" customHeight="1">
      <c r="A11" s="241"/>
      <c r="B11" s="134" t="s">
        <v>141</v>
      </c>
      <c r="C11" s="27"/>
      <c r="D11" s="27">
        <v>1</v>
      </c>
      <c r="E11" s="63">
        <v>0.153</v>
      </c>
      <c r="F11" s="65">
        <f t="shared" si="0"/>
        <v>0.153</v>
      </c>
      <c r="G11" s="162" t="s">
        <v>142</v>
      </c>
      <c r="H11" s="165"/>
    </row>
    <row r="12" spans="1:8" ht="30.75" customHeight="1">
      <c r="A12" s="241"/>
      <c r="B12" s="134" t="s">
        <v>143</v>
      </c>
      <c r="C12" s="27"/>
      <c r="D12" s="27">
        <v>1</v>
      </c>
      <c r="E12" s="63">
        <v>3.2469999999999999</v>
      </c>
      <c r="F12" s="65">
        <f t="shared" si="0"/>
        <v>3.2469999999999999</v>
      </c>
      <c r="G12" s="162" t="s">
        <v>145</v>
      </c>
      <c r="H12" s="165"/>
    </row>
    <row r="13" spans="1:8" ht="24" customHeight="1">
      <c r="A13" s="241"/>
      <c r="B13" s="134"/>
      <c r="C13" s="27"/>
      <c r="D13" s="27"/>
      <c r="E13" s="63"/>
      <c r="F13" s="65">
        <f t="shared" si="0"/>
        <v>0</v>
      </c>
      <c r="G13" s="162"/>
      <c r="H13" s="165"/>
    </row>
    <row r="14" spans="1:8" ht="24" customHeight="1">
      <c r="A14" s="241"/>
      <c r="B14" s="134"/>
      <c r="C14" s="27"/>
      <c r="D14" s="27"/>
      <c r="E14" s="63"/>
      <c r="F14" s="65">
        <f t="shared" si="0"/>
        <v>0</v>
      </c>
      <c r="G14" s="162"/>
      <c r="H14" s="165"/>
    </row>
    <row r="15" spans="1:8" ht="24" customHeight="1">
      <c r="A15" s="241"/>
      <c r="B15" s="134"/>
      <c r="C15" s="27"/>
      <c r="D15" s="27"/>
      <c r="E15" s="63"/>
      <c r="F15" s="65">
        <f t="shared" si="0"/>
        <v>0</v>
      </c>
      <c r="G15" s="162"/>
      <c r="H15" s="165"/>
    </row>
    <row r="16" spans="1:8" ht="24" customHeight="1">
      <c r="A16" s="241"/>
      <c r="B16" s="134"/>
      <c r="C16" s="27"/>
      <c r="D16" s="27"/>
      <c r="E16" s="63"/>
      <c r="F16" s="65">
        <f t="shared" si="0"/>
        <v>0</v>
      </c>
      <c r="G16" s="162"/>
      <c r="H16" s="165"/>
    </row>
    <row r="17" spans="1:8" ht="24" customHeight="1">
      <c r="A17" s="241"/>
      <c r="B17" s="134"/>
      <c r="C17" s="27"/>
      <c r="D17" s="27"/>
      <c r="E17" s="63"/>
      <c r="F17" s="65">
        <f t="shared" si="0"/>
        <v>0</v>
      </c>
      <c r="G17" s="162"/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41</v>
      </c>
      <c r="G19" s="142"/>
      <c r="H19" s="165"/>
    </row>
    <row r="20" spans="1:8" ht="24" customHeight="1">
      <c r="A20" s="249" t="s">
        <v>13</v>
      </c>
      <c r="B20" s="160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160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160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160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41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24" customHeight="1">
      <c r="A27" s="260" t="s">
        <v>42</v>
      </c>
      <c r="B27" s="160" t="s">
        <v>4</v>
      </c>
      <c r="C27" s="27" t="s">
        <v>4</v>
      </c>
      <c r="D27" s="27"/>
      <c r="E27" s="63"/>
      <c r="F27" s="65">
        <f>D27*E27</f>
        <v>0</v>
      </c>
      <c r="G27" s="162" t="s">
        <v>4</v>
      </c>
      <c r="H27" s="165"/>
    </row>
    <row r="28" spans="1:8" ht="24" customHeight="1">
      <c r="A28" s="260"/>
      <c r="B28" s="160"/>
      <c r="C28" s="27"/>
      <c r="D28" s="27"/>
      <c r="E28" s="63"/>
      <c r="F28" s="65">
        <f>D28*E28</f>
        <v>0</v>
      </c>
      <c r="G28" s="162"/>
      <c r="H28" s="165"/>
    </row>
    <row r="29" spans="1:8" ht="24" customHeight="1">
      <c r="A29" s="260"/>
      <c r="B29" s="160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160"/>
      <c r="C30" s="27"/>
      <c r="D30" s="27"/>
      <c r="E30" s="63"/>
      <c r="F30" s="65">
        <f>D30*E30</f>
        <v>0</v>
      </c>
      <c r="G30" s="162"/>
      <c r="H30" s="165"/>
    </row>
    <row r="31" spans="1:8" ht="24" customHeight="1">
      <c r="A31" s="260"/>
      <c r="B31" s="160" t="s">
        <v>4</v>
      </c>
      <c r="C31" s="27" t="s">
        <v>4</v>
      </c>
      <c r="D31" s="27"/>
      <c r="E31" s="63"/>
      <c r="F31" s="65">
        <f>D31*E31</f>
        <v>0</v>
      </c>
      <c r="G31" s="162" t="s">
        <v>4</v>
      </c>
      <c r="H31" s="165"/>
    </row>
    <row r="32" spans="1:8" ht="24" customHeight="1">
      <c r="A32" s="238" t="s">
        <v>92</v>
      </c>
      <c r="B32" s="238"/>
      <c r="C32" s="238"/>
      <c r="D32" s="238"/>
      <c r="E32" s="238"/>
      <c r="F32" s="140">
        <f>SUM(F27:F31)</f>
        <v>0</v>
      </c>
      <c r="G32" s="162"/>
      <c r="H32" s="165"/>
    </row>
    <row r="33" spans="1:8" ht="24" customHeight="1" thickBot="1">
      <c r="A33" s="253" t="s">
        <v>115</v>
      </c>
      <c r="B33" s="254"/>
      <c r="C33" s="254"/>
      <c r="D33" s="254"/>
      <c r="E33" s="254"/>
      <c r="F33" s="62">
        <f>SUM(F25,F32)</f>
        <v>41</v>
      </c>
      <c r="G33" s="163"/>
      <c r="H33" s="172"/>
    </row>
    <row r="34" spans="1:8">
      <c r="A34" s="7" t="s">
        <v>94</v>
      </c>
    </row>
    <row r="36" spans="1:8">
      <c r="A36" s="257" t="s">
        <v>69</v>
      </c>
      <c r="B36" s="257"/>
      <c r="C36" s="257"/>
      <c r="D36" s="257"/>
      <c r="E36" s="257"/>
      <c r="F36" s="257"/>
      <c r="G36" s="257"/>
    </row>
    <row r="37" spans="1:8">
      <c r="A37" s="45" t="s">
        <v>70</v>
      </c>
      <c r="B37" s="45"/>
      <c r="C37" s="45"/>
      <c r="D37" s="45"/>
      <c r="E37" s="45"/>
      <c r="F37" s="44"/>
      <c r="G37" s="45"/>
    </row>
    <row r="38" spans="1:8">
      <c r="A38" s="45" t="s">
        <v>71</v>
      </c>
      <c r="B38" s="45"/>
      <c r="C38" s="45"/>
      <c r="D38" s="45"/>
      <c r="E38" s="45"/>
      <c r="F38" s="44"/>
      <c r="G38" s="45"/>
    </row>
    <row r="39" spans="1:8">
      <c r="A39" s="45" t="s">
        <v>72</v>
      </c>
      <c r="B39" s="45"/>
      <c r="C39" s="45"/>
      <c r="D39" s="45"/>
      <c r="E39" s="45"/>
      <c r="F39" s="44"/>
      <c r="G39" s="45"/>
    </row>
    <row r="40" spans="1:8">
      <c r="A40" s="45" t="s">
        <v>106</v>
      </c>
    </row>
  </sheetData>
  <mergeCells count="16">
    <mergeCell ref="A7:H7"/>
    <mergeCell ref="A1:G1"/>
    <mergeCell ref="A3:B3"/>
    <mergeCell ref="G4:H4"/>
    <mergeCell ref="A5:G5"/>
    <mergeCell ref="A6:B6"/>
    <mergeCell ref="A27:A31"/>
    <mergeCell ref="A32:E32"/>
    <mergeCell ref="A33:E33"/>
    <mergeCell ref="A36:G36"/>
    <mergeCell ref="A8:A19"/>
    <mergeCell ref="B19:E19"/>
    <mergeCell ref="A20:A24"/>
    <mergeCell ref="B24:E24"/>
    <mergeCell ref="A25:E25"/>
    <mergeCell ref="A26:H26"/>
  </mergeCells>
  <phoneticPr fontId="1" type="noConversion"/>
  <dataValidations count="2">
    <dataValidation type="list" allowBlank="1" showInputMessage="1" showErrorMessage="1" sqref="B20:B23">
      <formula1>"學生獎學金,學生獎助金"</formula1>
    </dataValidation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view="pageBreakPreview" topLeftCell="A19" zoomScaleNormal="100" zoomScaleSheetLayoutView="100" workbookViewId="0">
      <selection activeCell="F12" sqref="F12"/>
    </sheetView>
  </sheetViews>
  <sheetFormatPr defaultRowHeight="16.5"/>
  <cols>
    <col min="1" max="1" width="8" customWidth="1"/>
    <col min="2" max="2" width="29" customWidth="1"/>
    <col min="3" max="5" width="9.375" customWidth="1"/>
    <col min="6" max="6" width="9.375" style="25" customWidth="1"/>
    <col min="7" max="7" width="26.25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121</v>
      </c>
      <c r="B1" s="189"/>
      <c r="C1" s="189"/>
      <c r="D1" s="189"/>
      <c r="E1" s="189"/>
      <c r="F1" s="189"/>
      <c r="G1" s="189"/>
    </row>
    <row r="3" spans="1:8">
      <c r="A3" s="255" t="s">
        <v>123</v>
      </c>
      <c r="B3" s="256"/>
    </row>
    <row r="4" spans="1:8">
      <c r="A4" s="24" t="s">
        <v>125</v>
      </c>
      <c r="G4" s="252" t="s">
        <v>3</v>
      </c>
      <c r="H4" s="252"/>
    </row>
    <row r="5" spans="1:8" ht="17.25" thickBot="1">
      <c r="A5" s="258" t="s">
        <v>116</v>
      </c>
      <c r="B5" s="259"/>
      <c r="C5" s="259"/>
      <c r="D5" s="259"/>
      <c r="E5" s="259"/>
      <c r="F5" s="259"/>
      <c r="G5" s="259"/>
      <c r="H5" s="175"/>
    </row>
    <row r="6" spans="1:8" ht="31.5" customHeight="1">
      <c r="A6" s="239" t="s">
        <v>32</v>
      </c>
      <c r="B6" s="240"/>
      <c r="C6" s="174" t="s">
        <v>5</v>
      </c>
      <c r="D6" s="174" t="s">
        <v>6</v>
      </c>
      <c r="E6" s="167" t="s">
        <v>7</v>
      </c>
      <c r="F6" s="168" t="s">
        <v>8</v>
      </c>
      <c r="G6" s="169" t="s">
        <v>9</v>
      </c>
      <c r="H6" s="171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24" customHeight="1">
      <c r="A8" s="241" t="s">
        <v>10</v>
      </c>
      <c r="B8" s="134" t="s">
        <v>130</v>
      </c>
      <c r="C8" s="132" t="s">
        <v>131</v>
      </c>
      <c r="D8" s="132">
        <v>4</v>
      </c>
      <c r="E8" s="133">
        <v>2</v>
      </c>
      <c r="F8" s="131">
        <f>D8*E8</f>
        <v>8</v>
      </c>
      <c r="G8" s="29" t="s">
        <v>132</v>
      </c>
      <c r="H8" s="170"/>
    </row>
    <row r="9" spans="1:8" ht="30" customHeight="1">
      <c r="A9" s="241"/>
      <c r="B9" s="134" t="s">
        <v>133</v>
      </c>
      <c r="C9" s="27" t="s">
        <v>134</v>
      </c>
      <c r="D9" s="27">
        <v>10</v>
      </c>
      <c r="E9" s="63">
        <v>2</v>
      </c>
      <c r="F9" s="65">
        <f t="shared" ref="F9:F23" si="0">D9*E9</f>
        <v>20</v>
      </c>
      <c r="G9" s="162" t="s">
        <v>136</v>
      </c>
      <c r="H9" s="165"/>
    </row>
    <row r="10" spans="1:8" ht="34.5" customHeight="1">
      <c r="A10" s="241"/>
      <c r="B10" s="134" t="s">
        <v>137</v>
      </c>
      <c r="C10" s="27" t="s">
        <v>138</v>
      </c>
      <c r="D10" s="27">
        <v>9</v>
      </c>
      <c r="E10" s="63">
        <v>1.6</v>
      </c>
      <c r="F10" s="65">
        <f>D10*E10</f>
        <v>14.4</v>
      </c>
      <c r="G10" s="162" t="s">
        <v>139</v>
      </c>
      <c r="H10" s="165"/>
    </row>
    <row r="11" spans="1:8" ht="24" customHeight="1">
      <c r="A11" s="241"/>
      <c r="B11" s="134" t="s">
        <v>141</v>
      </c>
      <c r="C11" s="27"/>
      <c r="D11" s="27">
        <v>1</v>
      </c>
      <c r="E11" s="63">
        <v>0.153</v>
      </c>
      <c r="F11" s="65">
        <f t="shared" si="0"/>
        <v>0.153</v>
      </c>
      <c r="G11" s="162" t="s">
        <v>142</v>
      </c>
      <c r="H11" s="165"/>
    </row>
    <row r="12" spans="1:8" ht="24" customHeight="1">
      <c r="A12" s="241"/>
      <c r="B12" s="134" t="s">
        <v>143</v>
      </c>
      <c r="C12" s="27"/>
      <c r="D12" s="27">
        <v>1</v>
      </c>
      <c r="E12" s="63">
        <v>3.4470000000000001</v>
      </c>
      <c r="F12" s="65">
        <f t="shared" si="0"/>
        <v>3.4470000000000001</v>
      </c>
      <c r="G12" s="162" t="s">
        <v>144</v>
      </c>
      <c r="H12" s="165"/>
    </row>
    <row r="13" spans="1:8" ht="24" customHeight="1">
      <c r="A13" s="241"/>
      <c r="B13" s="134"/>
      <c r="C13" s="27"/>
      <c r="D13" s="27"/>
      <c r="E13" s="63"/>
      <c r="F13" s="65">
        <f t="shared" si="0"/>
        <v>0</v>
      </c>
      <c r="G13" s="162"/>
      <c r="H13" s="165"/>
    </row>
    <row r="14" spans="1:8" ht="24" customHeight="1">
      <c r="A14" s="241"/>
      <c r="B14" s="134"/>
      <c r="C14" s="27"/>
      <c r="D14" s="27"/>
      <c r="E14" s="63"/>
      <c r="F14" s="65">
        <f t="shared" si="0"/>
        <v>0</v>
      </c>
      <c r="G14" s="162"/>
      <c r="H14" s="165"/>
    </row>
    <row r="15" spans="1:8" ht="24" customHeight="1">
      <c r="A15" s="241"/>
      <c r="B15" s="134"/>
      <c r="C15" s="27"/>
      <c r="D15" s="27"/>
      <c r="E15" s="63"/>
      <c r="F15" s="65">
        <f t="shared" si="0"/>
        <v>0</v>
      </c>
      <c r="G15" s="162"/>
      <c r="H15" s="165"/>
    </row>
    <row r="16" spans="1:8" ht="24" customHeight="1">
      <c r="A16" s="241"/>
      <c r="B16" s="134"/>
      <c r="C16" s="27"/>
      <c r="D16" s="27"/>
      <c r="E16" s="63"/>
      <c r="F16" s="65">
        <f t="shared" si="0"/>
        <v>0</v>
      </c>
      <c r="G16" s="162"/>
      <c r="H16" s="165"/>
    </row>
    <row r="17" spans="1:8" ht="24" customHeight="1">
      <c r="A17" s="241"/>
      <c r="B17" s="134"/>
      <c r="C17" s="27"/>
      <c r="D17" s="27"/>
      <c r="E17" s="63"/>
      <c r="F17" s="65">
        <f t="shared" si="0"/>
        <v>0</v>
      </c>
      <c r="G17" s="162"/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46</v>
      </c>
      <c r="G19" s="142"/>
      <c r="H19" s="165"/>
    </row>
    <row r="20" spans="1:8" ht="24" customHeight="1">
      <c r="A20" s="249" t="s">
        <v>13</v>
      </c>
      <c r="B20" s="160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160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160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160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46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24" customHeight="1">
      <c r="A27" s="260" t="s">
        <v>42</v>
      </c>
      <c r="B27" s="160" t="s">
        <v>4</v>
      </c>
      <c r="C27" s="27" t="s">
        <v>4</v>
      </c>
      <c r="D27" s="27"/>
      <c r="E27" s="63"/>
      <c r="F27" s="65">
        <f>D27*E27</f>
        <v>0</v>
      </c>
      <c r="G27" s="162" t="s">
        <v>4</v>
      </c>
      <c r="H27" s="165"/>
    </row>
    <row r="28" spans="1:8" ht="24" customHeight="1">
      <c r="A28" s="260"/>
      <c r="B28" s="160"/>
      <c r="C28" s="27"/>
      <c r="D28" s="27"/>
      <c r="E28" s="63"/>
      <c r="F28" s="65">
        <f>D28*E28</f>
        <v>0</v>
      </c>
      <c r="G28" s="162"/>
      <c r="H28" s="165"/>
    </row>
    <row r="29" spans="1:8" ht="24" customHeight="1">
      <c r="A29" s="260"/>
      <c r="B29" s="160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160"/>
      <c r="C30" s="27"/>
      <c r="D30" s="27"/>
      <c r="E30" s="63"/>
      <c r="F30" s="65">
        <f>D30*E30</f>
        <v>0</v>
      </c>
      <c r="G30" s="162"/>
      <c r="H30" s="165"/>
    </row>
    <row r="31" spans="1:8" ht="24" customHeight="1">
      <c r="A31" s="260"/>
      <c r="B31" s="160" t="s">
        <v>4</v>
      </c>
      <c r="C31" s="27" t="s">
        <v>4</v>
      </c>
      <c r="D31" s="27"/>
      <c r="E31" s="63"/>
      <c r="F31" s="65">
        <f>D31*E31</f>
        <v>0</v>
      </c>
      <c r="G31" s="162" t="s">
        <v>4</v>
      </c>
      <c r="H31" s="165"/>
    </row>
    <row r="32" spans="1:8" ht="24" customHeight="1">
      <c r="A32" s="238" t="s">
        <v>92</v>
      </c>
      <c r="B32" s="238"/>
      <c r="C32" s="238"/>
      <c r="D32" s="238"/>
      <c r="E32" s="238"/>
      <c r="F32" s="140">
        <f>SUM(F27:F31)</f>
        <v>0</v>
      </c>
      <c r="G32" s="162"/>
      <c r="H32" s="165"/>
    </row>
    <row r="33" spans="1:8" ht="24" customHeight="1" thickBot="1">
      <c r="A33" s="253" t="s">
        <v>115</v>
      </c>
      <c r="B33" s="254"/>
      <c r="C33" s="254"/>
      <c r="D33" s="254"/>
      <c r="E33" s="254"/>
      <c r="F33" s="62">
        <f>SUM(F25,F32)</f>
        <v>46</v>
      </c>
      <c r="G33" s="163"/>
      <c r="H33" s="172"/>
    </row>
    <row r="34" spans="1:8">
      <c r="A34" s="7" t="s">
        <v>94</v>
      </c>
    </row>
    <row r="36" spans="1:8">
      <c r="A36" s="257" t="s">
        <v>69</v>
      </c>
      <c r="B36" s="257"/>
      <c r="C36" s="257"/>
      <c r="D36" s="257"/>
      <c r="E36" s="257"/>
      <c r="F36" s="257"/>
      <c r="G36" s="257"/>
    </row>
    <row r="37" spans="1:8">
      <c r="A37" s="45" t="s">
        <v>70</v>
      </c>
      <c r="B37" s="45"/>
      <c r="C37" s="45"/>
      <c r="D37" s="45"/>
      <c r="E37" s="45"/>
      <c r="F37" s="44"/>
      <c r="G37" s="45"/>
    </row>
    <row r="38" spans="1:8">
      <c r="A38" s="45" t="s">
        <v>71</v>
      </c>
      <c r="B38" s="45"/>
      <c r="C38" s="45"/>
      <c r="D38" s="45"/>
      <c r="E38" s="45"/>
      <c r="F38" s="44"/>
      <c r="G38" s="45"/>
    </row>
    <row r="39" spans="1:8">
      <c r="A39" s="45" t="s">
        <v>72</v>
      </c>
      <c r="B39" s="45"/>
      <c r="C39" s="45"/>
      <c r="D39" s="45"/>
      <c r="E39" s="45"/>
      <c r="F39" s="44"/>
      <c r="G39" s="45"/>
    </row>
    <row r="40" spans="1:8">
      <c r="A40" s="45" t="s">
        <v>106</v>
      </c>
    </row>
  </sheetData>
  <mergeCells count="16">
    <mergeCell ref="A7:H7"/>
    <mergeCell ref="A1:G1"/>
    <mergeCell ref="A3:B3"/>
    <mergeCell ref="G4:H4"/>
    <mergeCell ref="A5:G5"/>
    <mergeCell ref="A6:B6"/>
    <mergeCell ref="A27:A31"/>
    <mergeCell ref="A32:E32"/>
    <mergeCell ref="A33:E33"/>
    <mergeCell ref="A36:G36"/>
    <mergeCell ref="A8:A19"/>
    <mergeCell ref="B19:E19"/>
    <mergeCell ref="A20:A24"/>
    <mergeCell ref="B24:E24"/>
    <mergeCell ref="A25:E25"/>
    <mergeCell ref="A26:H26"/>
  </mergeCells>
  <phoneticPr fontId="1" type="noConversion"/>
  <dataValidations count="2">
    <dataValidation type="list" allowBlank="1" showInputMessage="1" showErrorMessage="1" sqref="B20:B23">
      <formula1>"學生獎學金,學生獎助金"</formula1>
    </dataValidation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view="pageBreakPreview" topLeftCell="A22" zoomScaleNormal="100" zoomScaleSheetLayoutView="100" workbookViewId="0">
      <selection activeCell="G8" sqref="G8"/>
    </sheetView>
  </sheetViews>
  <sheetFormatPr defaultRowHeight="16.5"/>
  <cols>
    <col min="1" max="1" width="8" customWidth="1"/>
    <col min="2" max="2" width="29" customWidth="1"/>
    <col min="3" max="5" width="9.375" customWidth="1"/>
    <col min="6" max="6" width="9.375" style="25" customWidth="1"/>
    <col min="7" max="7" width="24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122</v>
      </c>
      <c r="B1" s="189"/>
      <c r="C1" s="189"/>
      <c r="D1" s="189"/>
      <c r="E1" s="189"/>
      <c r="F1" s="189"/>
      <c r="G1" s="189"/>
    </row>
    <row r="3" spans="1:8">
      <c r="A3" s="255" t="s">
        <v>126</v>
      </c>
      <c r="B3" s="256"/>
    </row>
    <row r="4" spans="1:8">
      <c r="A4" s="24" t="s">
        <v>127</v>
      </c>
      <c r="G4" s="252" t="s">
        <v>3</v>
      </c>
      <c r="H4" s="252"/>
    </row>
    <row r="5" spans="1:8" ht="17.25" thickBot="1">
      <c r="A5" s="258" t="s">
        <v>124</v>
      </c>
      <c r="B5" s="259"/>
      <c r="C5" s="259"/>
      <c r="D5" s="259"/>
      <c r="E5" s="259"/>
      <c r="F5" s="259"/>
      <c r="G5" s="259"/>
      <c r="H5" s="175"/>
    </row>
    <row r="6" spans="1:8" ht="31.5" customHeight="1">
      <c r="A6" s="239" t="s">
        <v>32</v>
      </c>
      <c r="B6" s="240"/>
      <c r="C6" s="174" t="s">
        <v>5</v>
      </c>
      <c r="D6" s="174" t="s">
        <v>6</v>
      </c>
      <c r="E6" s="167" t="s">
        <v>7</v>
      </c>
      <c r="F6" s="168" t="s">
        <v>8</v>
      </c>
      <c r="G6" s="169" t="s">
        <v>9</v>
      </c>
      <c r="H6" s="171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36.75" customHeight="1">
      <c r="A8" s="241" t="s">
        <v>10</v>
      </c>
      <c r="B8" s="134" t="s">
        <v>133</v>
      </c>
      <c r="C8" s="132" t="s">
        <v>134</v>
      </c>
      <c r="D8" s="132">
        <v>15</v>
      </c>
      <c r="E8" s="133">
        <v>2</v>
      </c>
      <c r="F8" s="131">
        <f>D8*E8</f>
        <v>30</v>
      </c>
      <c r="G8" s="177" t="s">
        <v>194</v>
      </c>
      <c r="H8" s="170"/>
    </row>
    <row r="9" spans="1:8" ht="24" customHeight="1">
      <c r="A9" s="241"/>
      <c r="B9" s="134" t="s">
        <v>146</v>
      </c>
      <c r="C9" s="27" t="s">
        <v>134</v>
      </c>
      <c r="D9" s="27">
        <v>1</v>
      </c>
      <c r="E9" s="63">
        <v>2.5</v>
      </c>
      <c r="F9" s="65">
        <f t="shared" ref="F9:F23" si="0">D9*E9</f>
        <v>2.5</v>
      </c>
      <c r="G9" s="162" t="s">
        <v>148</v>
      </c>
      <c r="H9" s="165"/>
    </row>
    <row r="10" spans="1:8" ht="24" customHeight="1">
      <c r="A10" s="241"/>
      <c r="B10" s="134" t="s">
        <v>141</v>
      </c>
      <c r="C10" s="27"/>
      <c r="D10" s="27">
        <v>1</v>
      </c>
      <c r="E10" s="63">
        <v>4.8000000000000001E-2</v>
      </c>
      <c r="F10" s="65">
        <f>D10*E10</f>
        <v>4.8000000000000001E-2</v>
      </c>
      <c r="G10" s="162" t="s">
        <v>149</v>
      </c>
      <c r="H10" s="165"/>
    </row>
    <row r="11" spans="1:8" ht="24" customHeight="1">
      <c r="A11" s="241"/>
      <c r="B11" s="134" t="s">
        <v>143</v>
      </c>
      <c r="C11" s="27"/>
      <c r="D11" s="27">
        <v>1</v>
      </c>
      <c r="E11" s="63">
        <v>2.452</v>
      </c>
      <c r="F11" s="65">
        <f t="shared" si="0"/>
        <v>2.452</v>
      </c>
      <c r="G11" s="162" t="s">
        <v>151</v>
      </c>
      <c r="H11" s="165"/>
    </row>
    <row r="12" spans="1:8" ht="24" customHeight="1">
      <c r="A12" s="241"/>
      <c r="B12" s="134"/>
      <c r="C12" s="27"/>
      <c r="D12" s="27"/>
      <c r="E12" s="63"/>
      <c r="F12" s="65">
        <f t="shared" si="0"/>
        <v>0</v>
      </c>
      <c r="G12" s="162"/>
      <c r="H12" s="165"/>
    </row>
    <row r="13" spans="1:8" ht="24" customHeight="1">
      <c r="A13" s="241"/>
      <c r="B13" s="134"/>
      <c r="C13" s="27"/>
      <c r="D13" s="27"/>
      <c r="E13" s="63"/>
      <c r="F13" s="65">
        <f t="shared" si="0"/>
        <v>0</v>
      </c>
      <c r="G13" s="162"/>
      <c r="H13" s="165"/>
    </row>
    <row r="14" spans="1:8" ht="24" customHeight="1">
      <c r="A14" s="241"/>
      <c r="B14" s="134"/>
      <c r="C14" s="27"/>
      <c r="D14" s="27"/>
      <c r="E14" s="63"/>
      <c r="F14" s="65">
        <f t="shared" si="0"/>
        <v>0</v>
      </c>
      <c r="G14" s="162"/>
      <c r="H14" s="165"/>
    </row>
    <row r="15" spans="1:8" ht="24" customHeight="1">
      <c r="A15" s="241"/>
      <c r="B15" s="134"/>
      <c r="C15" s="27"/>
      <c r="D15" s="27"/>
      <c r="E15" s="63"/>
      <c r="F15" s="65">
        <f t="shared" si="0"/>
        <v>0</v>
      </c>
      <c r="G15" s="162"/>
      <c r="H15" s="165"/>
    </row>
    <row r="16" spans="1:8" ht="24" customHeight="1">
      <c r="A16" s="241"/>
      <c r="B16" s="134"/>
      <c r="C16" s="27"/>
      <c r="D16" s="27"/>
      <c r="E16" s="63"/>
      <c r="F16" s="65">
        <f t="shared" si="0"/>
        <v>0</v>
      </c>
      <c r="G16" s="162"/>
      <c r="H16" s="165"/>
    </row>
    <row r="17" spans="1:8" ht="24" customHeight="1">
      <c r="A17" s="241"/>
      <c r="B17" s="134"/>
      <c r="C17" s="27"/>
      <c r="D17" s="27"/>
      <c r="E17" s="63"/>
      <c r="F17" s="65">
        <f t="shared" si="0"/>
        <v>0</v>
      </c>
      <c r="G17" s="162"/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35</v>
      </c>
      <c r="G19" s="142"/>
      <c r="H19" s="165"/>
    </row>
    <row r="20" spans="1:8" ht="24" customHeight="1">
      <c r="A20" s="249" t="s">
        <v>13</v>
      </c>
      <c r="B20" s="160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160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160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160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35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24" customHeight="1">
      <c r="A27" s="260" t="s">
        <v>42</v>
      </c>
      <c r="B27" s="160" t="s">
        <v>4</v>
      </c>
      <c r="C27" s="27" t="s">
        <v>4</v>
      </c>
      <c r="D27" s="27"/>
      <c r="E27" s="63"/>
      <c r="F27" s="65">
        <f>D27*E27</f>
        <v>0</v>
      </c>
      <c r="G27" s="162" t="s">
        <v>4</v>
      </c>
      <c r="H27" s="165"/>
    </row>
    <row r="28" spans="1:8" ht="24" customHeight="1">
      <c r="A28" s="260"/>
      <c r="B28" s="160"/>
      <c r="C28" s="27"/>
      <c r="D28" s="27"/>
      <c r="E28" s="63"/>
      <c r="F28" s="65">
        <f>D28*E28</f>
        <v>0</v>
      </c>
      <c r="G28" s="162"/>
      <c r="H28" s="165"/>
    </row>
    <row r="29" spans="1:8" ht="24" customHeight="1">
      <c r="A29" s="260"/>
      <c r="B29" s="160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160"/>
      <c r="C30" s="27"/>
      <c r="D30" s="27"/>
      <c r="E30" s="63"/>
      <c r="F30" s="65">
        <f>D30*E30</f>
        <v>0</v>
      </c>
      <c r="G30" s="162"/>
      <c r="H30" s="165"/>
    </row>
    <row r="31" spans="1:8" ht="24" customHeight="1">
      <c r="A31" s="260"/>
      <c r="B31" s="160" t="s">
        <v>4</v>
      </c>
      <c r="C31" s="27" t="s">
        <v>4</v>
      </c>
      <c r="D31" s="27"/>
      <c r="E31" s="63"/>
      <c r="F31" s="65">
        <f>D31*E31</f>
        <v>0</v>
      </c>
      <c r="G31" s="162" t="s">
        <v>4</v>
      </c>
      <c r="H31" s="165"/>
    </row>
    <row r="32" spans="1:8" ht="24" customHeight="1">
      <c r="A32" s="238" t="s">
        <v>92</v>
      </c>
      <c r="B32" s="238"/>
      <c r="C32" s="238"/>
      <c r="D32" s="238"/>
      <c r="E32" s="238"/>
      <c r="F32" s="140">
        <f>SUM(F27:F31)</f>
        <v>0</v>
      </c>
      <c r="G32" s="162"/>
      <c r="H32" s="165"/>
    </row>
    <row r="33" spans="1:8" ht="24" customHeight="1" thickBot="1">
      <c r="A33" s="253" t="s">
        <v>115</v>
      </c>
      <c r="B33" s="254"/>
      <c r="C33" s="254"/>
      <c r="D33" s="254"/>
      <c r="E33" s="254"/>
      <c r="F33" s="62">
        <f>SUM(F25,F32)</f>
        <v>35</v>
      </c>
      <c r="G33" s="163"/>
      <c r="H33" s="172"/>
    </row>
    <row r="34" spans="1:8">
      <c r="A34" s="7" t="s">
        <v>94</v>
      </c>
    </row>
    <row r="36" spans="1:8">
      <c r="A36" s="257" t="s">
        <v>69</v>
      </c>
      <c r="B36" s="257"/>
      <c r="C36" s="257"/>
      <c r="D36" s="257"/>
      <c r="E36" s="257"/>
      <c r="F36" s="257"/>
      <c r="G36" s="257"/>
    </row>
    <row r="37" spans="1:8">
      <c r="A37" s="45" t="s">
        <v>70</v>
      </c>
      <c r="B37" s="45"/>
      <c r="C37" s="45"/>
      <c r="D37" s="45"/>
      <c r="E37" s="45"/>
      <c r="F37" s="44"/>
      <c r="G37" s="45"/>
    </row>
    <row r="38" spans="1:8">
      <c r="A38" s="45" t="s">
        <v>71</v>
      </c>
      <c r="B38" s="45"/>
      <c r="C38" s="45"/>
      <c r="D38" s="45"/>
      <c r="E38" s="45"/>
      <c r="F38" s="44"/>
      <c r="G38" s="45"/>
    </row>
    <row r="39" spans="1:8">
      <c r="A39" s="45" t="s">
        <v>72</v>
      </c>
      <c r="B39" s="45"/>
      <c r="C39" s="45"/>
      <c r="D39" s="45"/>
      <c r="E39" s="45"/>
      <c r="F39" s="44"/>
      <c r="G39" s="45"/>
    </row>
    <row r="40" spans="1:8">
      <c r="A40" s="45" t="s">
        <v>106</v>
      </c>
    </row>
  </sheetData>
  <mergeCells count="16">
    <mergeCell ref="A7:H7"/>
    <mergeCell ref="A1:G1"/>
    <mergeCell ref="A3:B3"/>
    <mergeCell ref="G4:H4"/>
    <mergeCell ref="A5:G5"/>
    <mergeCell ref="A6:B6"/>
    <mergeCell ref="A27:A31"/>
    <mergeCell ref="A32:E32"/>
    <mergeCell ref="A33:E33"/>
    <mergeCell ref="A36:G36"/>
    <mergeCell ref="A8:A19"/>
    <mergeCell ref="B19:E19"/>
    <mergeCell ref="A20:A24"/>
    <mergeCell ref="B24:E24"/>
    <mergeCell ref="A25:E25"/>
    <mergeCell ref="A26:H26"/>
  </mergeCells>
  <phoneticPr fontId="1" type="noConversion"/>
  <dataValidations count="2"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  <dataValidation type="list" allowBlank="1" showInputMessage="1" showErrorMessage="1" sqref="B20:B23">
      <formula1>"學生獎學金,學生獎助金"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view="pageBreakPreview" zoomScaleNormal="100" zoomScaleSheetLayoutView="100" workbookViewId="0">
      <selection activeCell="G8" sqref="G8"/>
    </sheetView>
  </sheetViews>
  <sheetFormatPr defaultRowHeight="16.5"/>
  <cols>
    <col min="1" max="1" width="8" customWidth="1"/>
    <col min="2" max="2" width="29" customWidth="1"/>
    <col min="3" max="5" width="9.375" customWidth="1"/>
    <col min="6" max="6" width="9.375" style="25" customWidth="1"/>
    <col min="7" max="7" width="23.875" customWidth="1"/>
    <col min="8" max="8" width="6.125" customWidth="1"/>
    <col min="9" max="9" width="15.875" customWidth="1"/>
    <col min="10" max="10" width="12.375" customWidth="1"/>
    <col min="11" max="11" width="24.5" customWidth="1"/>
  </cols>
  <sheetData>
    <row r="1" spans="1:8" ht="21">
      <c r="A1" s="237" t="s">
        <v>121</v>
      </c>
      <c r="B1" s="189"/>
      <c r="C1" s="189"/>
      <c r="D1" s="189"/>
      <c r="E1" s="189"/>
      <c r="F1" s="189"/>
      <c r="G1" s="189"/>
    </row>
    <row r="3" spans="1:8">
      <c r="A3" s="255" t="s">
        <v>128</v>
      </c>
      <c r="B3" s="256"/>
    </row>
    <row r="4" spans="1:8">
      <c r="A4" s="24" t="s">
        <v>129</v>
      </c>
      <c r="G4" s="252" t="s">
        <v>3</v>
      </c>
      <c r="H4" s="252"/>
    </row>
    <row r="5" spans="1:8" ht="17.25" thickBot="1">
      <c r="A5" s="258" t="s">
        <v>116</v>
      </c>
      <c r="B5" s="259"/>
      <c r="C5" s="259"/>
      <c r="D5" s="259"/>
      <c r="E5" s="259"/>
      <c r="F5" s="259"/>
      <c r="G5" s="259"/>
      <c r="H5" s="175"/>
    </row>
    <row r="6" spans="1:8" ht="31.5" customHeight="1">
      <c r="A6" s="239" t="s">
        <v>32</v>
      </c>
      <c r="B6" s="240"/>
      <c r="C6" s="174" t="s">
        <v>5</v>
      </c>
      <c r="D6" s="174" t="s">
        <v>6</v>
      </c>
      <c r="E6" s="167" t="s">
        <v>7</v>
      </c>
      <c r="F6" s="168" t="s">
        <v>8</v>
      </c>
      <c r="G6" s="169" t="s">
        <v>9</v>
      </c>
      <c r="H6" s="171" t="s">
        <v>105</v>
      </c>
    </row>
    <row r="7" spans="1:8" ht="24" customHeight="1">
      <c r="A7" s="251" t="s">
        <v>88</v>
      </c>
      <c r="B7" s="251"/>
      <c r="C7" s="251"/>
      <c r="D7" s="251"/>
      <c r="E7" s="251"/>
      <c r="F7" s="251"/>
      <c r="G7" s="251"/>
      <c r="H7" s="251"/>
    </row>
    <row r="8" spans="1:8" ht="27.75" customHeight="1">
      <c r="A8" s="241" t="s">
        <v>10</v>
      </c>
      <c r="B8" s="134" t="s">
        <v>133</v>
      </c>
      <c r="C8" s="132" t="s">
        <v>134</v>
      </c>
      <c r="D8" s="132">
        <v>15</v>
      </c>
      <c r="E8" s="133">
        <v>2</v>
      </c>
      <c r="F8" s="131">
        <f>D8*E8</f>
        <v>30</v>
      </c>
      <c r="G8" s="177" t="s">
        <v>194</v>
      </c>
      <c r="H8" s="170"/>
    </row>
    <row r="9" spans="1:8" ht="24" customHeight="1">
      <c r="A9" s="241"/>
      <c r="B9" s="134" t="s">
        <v>146</v>
      </c>
      <c r="C9" s="27" t="s">
        <v>134</v>
      </c>
      <c r="D9" s="27">
        <v>1</v>
      </c>
      <c r="E9" s="63">
        <v>2.5</v>
      </c>
      <c r="F9" s="65">
        <f t="shared" ref="F9:F23" si="0">D9*E9</f>
        <v>2.5</v>
      </c>
      <c r="G9" s="162" t="s">
        <v>147</v>
      </c>
      <c r="H9" s="165"/>
    </row>
    <row r="10" spans="1:8" ht="24" customHeight="1">
      <c r="A10" s="241"/>
      <c r="B10" s="134" t="s">
        <v>141</v>
      </c>
      <c r="C10" s="27"/>
      <c r="D10" s="27">
        <v>1</v>
      </c>
      <c r="E10" s="63">
        <v>4.8000000000000001E-2</v>
      </c>
      <c r="F10" s="65">
        <f>D10*E10</f>
        <v>4.8000000000000001E-2</v>
      </c>
      <c r="G10" s="162" t="s">
        <v>149</v>
      </c>
      <c r="H10" s="165"/>
    </row>
    <row r="11" spans="1:8" ht="24" customHeight="1">
      <c r="A11" s="241"/>
      <c r="B11" s="134" t="s">
        <v>143</v>
      </c>
      <c r="C11" s="27"/>
      <c r="D11" s="27">
        <v>1</v>
      </c>
      <c r="E11" s="63">
        <v>3.452</v>
      </c>
      <c r="F11" s="65">
        <f t="shared" si="0"/>
        <v>3.452</v>
      </c>
      <c r="G11" s="162" t="s">
        <v>150</v>
      </c>
      <c r="H11" s="165"/>
    </row>
    <row r="12" spans="1:8" ht="24" customHeight="1">
      <c r="A12" s="241"/>
      <c r="B12" s="134"/>
      <c r="C12" s="27"/>
      <c r="D12" s="27"/>
      <c r="E12" s="63"/>
      <c r="F12" s="65">
        <f t="shared" si="0"/>
        <v>0</v>
      </c>
      <c r="G12" s="162"/>
      <c r="H12" s="165"/>
    </row>
    <row r="13" spans="1:8" ht="24" customHeight="1">
      <c r="A13" s="241"/>
      <c r="B13" s="134"/>
      <c r="C13" s="27"/>
      <c r="D13" s="27"/>
      <c r="E13" s="63"/>
      <c r="F13" s="65">
        <f t="shared" si="0"/>
        <v>0</v>
      </c>
      <c r="G13" s="162"/>
      <c r="H13" s="165"/>
    </row>
    <row r="14" spans="1:8" ht="24" customHeight="1">
      <c r="A14" s="241"/>
      <c r="B14" s="134"/>
      <c r="C14" s="27"/>
      <c r="D14" s="27"/>
      <c r="E14" s="63"/>
      <c r="F14" s="65">
        <f t="shared" si="0"/>
        <v>0</v>
      </c>
      <c r="G14" s="162"/>
      <c r="H14" s="165"/>
    </row>
    <row r="15" spans="1:8" ht="24" customHeight="1">
      <c r="A15" s="241"/>
      <c r="B15" s="134"/>
      <c r="C15" s="27"/>
      <c r="D15" s="27"/>
      <c r="E15" s="63"/>
      <c r="F15" s="65">
        <f t="shared" si="0"/>
        <v>0</v>
      </c>
      <c r="G15" s="162"/>
      <c r="H15" s="165"/>
    </row>
    <row r="16" spans="1:8" ht="24" customHeight="1">
      <c r="A16" s="241"/>
      <c r="B16" s="134"/>
      <c r="C16" s="27"/>
      <c r="D16" s="27"/>
      <c r="E16" s="63"/>
      <c r="F16" s="65">
        <f t="shared" si="0"/>
        <v>0</v>
      </c>
      <c r="G16" s="162"/>
      <c r="H16" s="165"/>
    </row>
    <row r="17" spans="1:8" ht="24" customHeight="1">
      <c r="A17" s="241"/>
      <c r="B17" s="134"/>
      <c r="C17" s="27"/>
      <c r="D17" s="27"/>
      <c r="E17" s="63"/>
      <c r="F17" s="65">
        <f t="shared" si="0"/>
        <v>0</v>
      </c>
      <c r="G17" s="162"/>
      <c r="H17" s="165"/>
    </row>
    <row r="18" spans="1:8" ht="24" customHeight="1">
      <c r="A18" s="241"/>
      <c r="B18" s="137"/>
      <c r="C18" s="27"/>
      <c r="D18" s="27"/>
      <c r="E18" s="63"/>
      <c r="F18" s="65">
        <f t="shared" si="0"/>
        <v>0</v>
      </c>
      <c r="G18" s="162"/>
      <c r="H18" s="165"/>
    </row>
    <row r="19" spans="1:8" ht="24" customHeight="1">
      <c r="A19" s="242"/>
      <c r="B19" s="243" t="s">
        <v>89</v>
      </c>
      <c r="C19" s="244"/>
      <c r="D19" s="244"/>
      <c r="E19" s="245"/>
      <c r="F19" s="140">
        <f>SUM(F3:F18)</f>
        <v>36</v>
      </c>
      <c r="G19" s="142"/>
      <c r="H19" s="165"/>
    </row>
    <row r="20" spans="1:8" ht="24" customHeight="1">
      <c r="A20" s="249" t="s">
        <v>13</v>
      </c>
      <c r="B20" s="160"/>
      <c r="C20" s="26"/>
      <c r="D20" s="26"/>
      <c r="E20" s="64"/>
      <c r="F20" s="131">
        <f t="shared" si="0"/>
        <v>0</v>
      </c>
      <c r="G20" s="161" t="s">
        <v>4</v>
      </c>
      <c r="H20" s="165"/>
    </row>
    <row r="21" spans="1:8" ht="24" customHeight="1">
      <c r="A21" s="250"/>
      <c r="B21" s="160"/>
      <c r="C21" s="26"/>
      <c r="D21" s="26"/>
      <c r="E21" s="64"/>
      <c r="F21" s="65">
        <f t="shared" si="0"/>
        <v>0</v>
      </c>
      <c r="G21" s="162" t="s">
        <v>4</v>
      </c>
      <c r="H21" s="165"/>
    </row>
    <row r="22" spans="1:8" ht="24" customHeight="1">
      <c r="A22" s="250"/>
      <c r="B22" s="160"/>
      <c r="C22" s="27"/>
      <c r="D22" s="27"/>
      <c r="E22" s="63"/>
      <c r="F22" s="65">
        <f t="shared" si="0"/>
        <v>0</v>
      </c>
      <c r="G22" s="162" t="s">
        <v>4</v>
      </c>
      <c r="H22" s="165"/>
    </row>
    <row r="23" spans="1:8" ht="24" customHeight="1">
      <c r="A23" s="250"/>
      <c r="B23" s="160"/>
      <c r="C23" s="138"/>
      <c r="D23" s="138"/>
      <c r="E23" s="139"/>
      <c r="F23" s="65">
        <f t="shared" si="0"/>
        <v>0</v>
      </c>
      <c r="G23" s="162"/>
      <c r="H23" s="165"/>
    </row>
    <row r="24" spans="1:8" ht="24" customHeight="1">
      <c r="A24" s="250"/>
      <c r="B24" s="246" t="s">
        <v>89</v>
      </c>
      <c r="C24" s="247"/>
      <c r="D24" s="247"/>
      <c r="E24" s="248"/>
      <c r="F24" s="141">
        <f>SUM(F20:F23)</f>
        <v>0</v>
      </c>
      <c r="G24" s="164"/>
      <c r="H24" s="165"/>
    </row>
    <row r="25" spans="1:8" ht="24" customHeight="1">
      <c r="A25" s="238" t="s">
        <v>90</v>
      </c>
      <c r="B25" s="238"/>
      <c r="C25" s="238"/>
      <c r="D25" s="238"/>
      <c r="E25" s="238"/>
      <c r="F25" s="140">
        <f>SUM(F24,F19)</f>
        <v>36</v>
      </c>
      <c r="G25" s="162"/>
      <c r="H25" s="165"/>
    </row>
    <row r="26" spans="1:8" ht="24" customHeight="1">
      <c r="A26" s="261" t="s">
        <v>91</v>
      </c>
      <c r="B26" s="262"/>
      <c r="C26" s="262"/>
      <c r="D26" s="262"/>
      <c r="E26" s="262"/>
      <c r="F26" s="262"/>
      <c r="G26" s="262"/>
      <c r="H26" s="263"/>
    </row>
    <row r="27" spans="1:8" ht="24" customHeight="1">
      <c r="A27" s="260" t="s">
        <v>42</v>
      </c>
      <c r="B27" s="160" t="s">
        <v>4</v>
      </c>
      <c r="C27" s="27" t="s">
        <v>4</v>
      </c>
      <c r="D27" s="27"/>
      <c r="E27" s="63"/>
      <c r="F27" s="65">
        <f>D27*E27</f>
        <v>0</v>
      </c>
      <c r="G27" s="162" t="s">
        <v>4</v>
      </c>
      <c r="H27" s="165"/>
    </row>
    <row r="28" spans="1:8" ht="24" customHeight="1">
      <c r="A28" s="260"/>
      <c r="B28" s="160"/>
      <c r="C28" s="27"/>
      <c r="D28" s="27"/>
      <c r="E28" s="63"/>
      <c r="F28" s="65">
        <f>D28*E28</f>
        <v>0</v>
      </c>
      <c r="G28" s="162"/>
      <c r="H28" s="165"/>
    </row>
    <row r="29" spans="1:8" ht="24" customHeight="1">
      <c r="A29" s="260"/>
      <c r="B29" s="160"/>
      <c r="C29" s="27"/>
      <c r="D29" s="27"/>
      <c r="E29" s="63"/>
      <c r="F29" s="65">
        <f>D29*E29</f>
        <v>0</v>
      </c>
      <c r="G29" s="162"/>
      <c r="H29" s="165"/>
    </row>
    <row r="30" spans="1:8" ht="24" customHeight="1">
      <c r="A30" s="260"/>
      <c r="B30" s="160"/>
      <c r="C30" s="27"/>
      <c r="D30" s="27"/>
      <c r="E30" s="63"/>
      <c r="F30" s="65">
        <f>D30*E30</f>
        <v>0</v>
      </c>
      <c r="G30" s="162"/>
      <c r="H30" s="165"/>
    </row>
    <row r="31" spans="1:8" ht="24" customHeight="1">
      <c r="A31" s="260"/>
      <c r="B31" s="160" t="s">
        <v>4</v>
      </c>
      <c r="C31" s="27" t="s">
        <v>4</v>
      </c>
      <c r="D31" s="27"/>
      <c r="E31" s="63"/>
      <c r="F31" s="65">
        <f>D31*E31</f>
        <v>0</v>
      </c>
      <c r="G31" s="162" t="s">
        <v>4</v>
      </c>
      <c r="H31" s="165"/>
    </row>
    <row r="32" spans="1:8" ht="24" customHeight="1">
      <c r="A32" s="238" t="s">
        <v>92</v>
      </c>
      <c r="B32" s="238"/>
      <c r="C32" s="238"/>
      <c r="D32" s="238"/>
      <c r="E32" s="238"/>
      <c r="F32" s="140">
        <f>SUM(F27:F31)</f>
        <v>0</v>
      </c>
      <c r="G32" s="162"/>
      <c r="H32" s="165"/>
    </row>
    <row r="33" spans="1:8" ht="24" customHeight="1" thickBot="1">
      <c r="A33" s="253" t="s">
        <v>115</v>
      </c>
      <c r="B33" s="254"/>
      <c r="C33" s="254"/>
      <c r="D33" s="254"/>
      <c r="E33" s="254"/>
      <c r="F33" s="62">
        <f>SUM(F25,F32)</f>
        <v>36</v>
      </c>
      <c r="G33" s="163"/>
      <c r="H33" s="172"/>
    </row>
    <row r="34" spans="1:8">
      <c r="A34" s="7" t="s">
        <v>94</v>
      </c>
    </row>
    <row r="36" spans="1:8">
      <c r="A36" s="257" t="s">
        <v>69</v>
      </c>
      <c r="B36" s="257"/>
      <c r="C36" s="257"/>
      <c r="D36" s="257"/>
      <c r="E36" s="257"/>
      <c r="F36" s="257"/>
      <c r="G36" s="257"/>
    </row>
    <row r="37" spans="1:8">
      <c r="A37" s="45" t="s">
        <v>70</v>
      </c>
      <c r="B37" s="45"/>
      <c r="C37" s="45"/>
      <c r="D37" s="45"/>
      <c r="E37" s="45"/>
      <c r="F37" s="44"/>
      <c r="G37" s="45"/>
    </row>
    <row r="38" spans="1:8">
      <c r="A38" s="45" t="s">
        <v>71</v>
      </c>
      <c r="B38" s="45"/>
      <c r="C38" s="45"/>
      <c r="D38" s="45"/>
      <c r="E38" s="45"/>
      <c r="F38" s="44"/>
      <c r="G38" s="45"/>
    </row>
    <row r="39" spans="1:8">
      <c r="A39" s="45" t="s">
        <v>72</v>
      </c>
      <c r="B39" s="45"/>
      <c r="C39" s="45"/>
      <c r="D39" s="45"/>
      <c r="E39" s="45"/>
      <c r="F39" s="44"/>
      <c r="G39" s="45"/>
    </row>
    <row r="40" spans="1:8">
      <c r="A40" s="45" t="s">
        <v>106</v>
      </c>
    </row>
  </sheetData>
  <mergeCells count="16">
    <mergeCell ref="A7:H7"/>
    <mergeCell ref="A1:G1"/>
    <mergeCell ref="A3:B3"/>
    <mergeCell ref="G4:H4"/>
    <mergeCell ref="A5:G5"/>
    <mergeCell ref="A6:B6"/>
    <mergeCell ref="A27:A31"/>
    <mergeCell ref="A32:E32"/>
    <mergeCell ref="A33:E33"/>
    <mergeCell ref="A36:G36"/>
    <mergeCell ref="A8:A19"/>
    <mergeCell ref="B19:E19"/>
    <mergeCell ref="A20:A24"/>
    <mergeCell ref="B24:E24"/>
    <mergeCell ref="A25:E25"/>
    <mergeCell ref="A26:H26"/>
  </mergeCells>
  <phoneticPr fontId="1" type="noConversion"/>
  <dataValidations count="2">
    <dataValidation type="list" allowBlank="1" showInputMessage="1" showErrorMessage="1" sqref="B8:B18">
      <formula1>"講座鐘點費(內聘),講座鐘點費(外聘), 講座助理鐘點費,授課鐘點費,諮詢費,指導費,稿費,裁判費,印刷費,資料蒐集費,國內旅費,膳宿費,租車費,材料費,物品費,保險費,場地使用費,全民健康保險補充保費,設備使用費,工讀費,設備維護費,軟體設計費,軟體授權費,雜支(包含耗材)"</formula1>
    </dataValidation>
    <dataValidation type="list" allowBlank="1" showInputMessage="1" showErrorMessage="1" sqref="B20:B23">
      <formula1>"學生獎學金,學生獎助金"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8" sqref="H28"/>
    </sheetView>
  </sheetViews>
  <sheetFormatPr defaultRowHeight="16.5"/>
  <cols>
    <col min="1" max="1" width="11.625" bestFit="1" customWidth="1"/>
    <col min="2" max="2" width="31.875" bestFit="1" customWidth="1"/>
    <col min="3" max="6" width="12.5" customWidth="1"/>
    <col min="7" max="8" width="11.5" customWidth="1"/>
  </cols>
  <sheetData>
    <row r="1" spans="1:8" s="15" customFormat="1" ht="21">
      <c r="A1" s="281" t="s">
        <v>78</v>
      </c>
      <c r="B1" s="189"/>
      <c r="C1" s="189"/>
      <c r="D1" s="189"/>
      <c r="E1" s="189"/>
      <c r="F1" s="189"/>
      <c r="G1" s="189"/>
      <c r="H1" s="189"/>
    </row>
    <row r="2" spans="1:8" s="15" customFormat="1" ht="21">
      <c r="A2" s="16"/>
      <c r="B2" s="14"/>
      <c r="C2" s="14"/>
      <c r="D2" s="14"/>
      <c r="F2" s="4"/>
      <c r="H2" s="4" t="s">
        <v>3</v>
      </c>
    </row>
    <row r="3" spans="1:8" ht="17.25">
      <c r="A3" s="287" t="s">
        <v>25</v>
      </c>
      <c r="B3" s="289" t="s">
        <v>14</v>
      </c>
      <c r="C3" s="266" t="s">
        <v>117</v>
      </c>
      <c r="D3" s="267"/>
      <c r="E3" s="268" t="s">
        <v>118</v>
      </c>
      <c r="F3" s="269"/>
      <c r="G3" s="282" t="s">
        <v>119</v>
      </c>
      <c r="H3" s="283"/>
    </row>
    <row r="4" spans="1:8" ht="17.25">
      <c r="A4" s="288"/>
      <c r="B4" s="290"/>
      <c r="C4" s="12" t="s">
        <v>30</v>
      </c>
      <c r="D4" s="13" t="s">
        <v>28</v>
      </c>
      <c r="E4" s="12" t="s">
        <v>30</v>
      </c>
      <c r="F4" s="11" t="s">
        <v>28</v>
      </c>
      <c r="G4" s="18" t="s">
        <v>30</v>
      </c>
      <c r="H4" s="19" t="s">
        <v>28</v>
      </c>
    </row>
    <row r="5" spans="1:8">
      <c r="A5" s="272" t="s">
        <v>26</v>
      </c>
      <c r="B5" s="17" t="s">
        <v>44</v>
      </c>
      <c r="C5" s="100"/>
      <c r="D5" s="276">
        <f>(C5+C6+C7+C8)/C31</f>
        <v>0.11515151515151514</v>
      </c>
      <c r="E5" s="96"/>
      <c r="F5" s="276">
        <f>(E5+E6+E7+E8)/E31</f>
        <v>0.13693693693693693</v>
      </c>
      <c r="G5" s="94">
        <f>C5+E5</f>
        <v>0</v>
      </c>
      <c r="H5" s="286">
        <f>(G5+G6+G7+G8)/G31</f>
        <v>0.12510288065843622</v>
      </c>
    </row>
    <row r="6" spans="1:8">
      <c r="A6" s="272"/>
      <c r="B6" s="17" t="s">
        <v>43</v>
      </c>
      <c r="C6" s="100">
        <v>8</v>
      </c>
      <c r="D6" s="276"/>
      <c r="E6" s="96">
        <v>8</v>
      </c>
      <c r="F6" s="276"/>
      <c r="G6" s="94">
        <f>C6+E6</f>
        <v>16</v>
      </c>
      <c r="H6" s="286"/>
    </row>
    <row r="7" spans="1:8">
      <c r="A7" s="272"/>
      <c r="B7" s="17" t="s">
        <v>77</v>
      </c>
      <c r="C7" s="100"/>
      <c r="D7" s="276"/>
      <c r="E7" s="96"/>
      <c r="F7" s="276"/>
      <c r="G7" s="94">
        <f>C7+E7</f>
        <v>0</v>
      </c>
      <c r="H7" s="286"/>
    </row>
    <row r="8" spans="1:8">
      <c r="A8" s="273"/>
      <c r="B8" s="17" t="s">
        <v>15</v>
      </c>
      <c r="C8" s="100">
        <v>7.2</v>
      </c>
      <c r="D8" s="276"/>
      <c r="E8" s="96">
        <v>7.2</v>
      </c>
      <c r="F8" s="276"/>
      <c r="G8" s="94">
        <f>C8+E8</f>
        <v>14.4</v>
      </c>
      <c r="H8" s="286"/>
    </row>
    <row r="9" spans="1:8">
      <c r="A9" s="273"/>
      <c r="B9" s="17" t="s">
        <v>41</v>
      </c>
      <c r="C9" s="100">
        <v>2.5</v>
      </c>
      <c r="D9" s="98">
        <f>C9/C31</f>
        <v>1.893939393939394E-2</v>
      </c>
      <c r="E9" s="96">
        <v>2.5</v>
      </c>
      <c r="F9" s="102">
        <f>E9/E31</f>
        <v>2.2522522522522521E-2</v>
      </c>
      <c r="G9" s="94">
        <f t="shared" ref="G9:G30" si="0">C9+E9</f>
        <v>5</v>
      </c>
      <c r="H9" s="104">
        <f>G9/G31</f>
        <v>2.0576131687242798E-2</v>
      </c>
    </row>
    <row r="10" spans="1:8">
      <c r="A10" s="273"/>
      <c r="B10" s="17" t="s">
        <v>40</v>
      </c>
      <c r="C10" s="100"/>
      <c r="D10" s="98">
        <f>C10/C31</f>
        <v>0</v>
      </c>
      <c r="E10" s="96"/>
      <c r="F10" s="102">
        <f>E10/E31</f>
        <v>0</v>
      </c>
      <c r="G10" s="94">
        <f>C10+E10</f>
        <v>0</v>
      </c>
      <c r="H10" s="104">
        <f>G10/G31</f>
        <v>0</v>
      </c>
    </row>
    <row r="11" spans="1:8">
      <c r="A11" s="273"/>
      <c r="B11" s="17" t="s">
        <v>34</v>
      </c>
      <c r="C11" s="100"/>
      <c r="D11" s="98">
        <f>C11/C31</f>
        <v>0</v>
      </c>
      <c r="E11" s="96"/>
      <c r="F11" s="102">
        <f>E11/E31</f>
        <v>0</v>
      </c>
      <c r="G11" s="94">
        <f t="shared" si="0"/>
        <v>0</v>
      </c>
      <c r="H11" s="104">
        <f>G11/G31</f>
        <v>0</v>
      </c>
    </row>
    <row r="12" spans="1:8">
      <c r="A12" s="273"/>
      <c r="B12" s="17" t="s">
        <v>35</v>
      </c>
      <c r="C12" s="100"/>
      <c r="D12" s="98">
        <f>C12/C31</f>
        <v>0</v>
      </c>
      <c r="E12" s="96"/>
      <c r="F12" s="102">
        <f>E12/E31</f>
        <v>0</v>
      </c>
      <c r="G12" s="94">
        <f t="shared" si="0"/>
        <v>0</v>
      </c>
      <c r="H12" s="104">
        <f>G12/G31</f>
        <v>0</v>
      </c>
    </row>
    <row r="13" spans="1:8">
      <c r="A13" s="273"/>
      <c r="B13" s="17" t="s">
        <v>17</v>
      </c>
      <c r="C13" s="100"/>
      <c r="D13" s="98">
        <f>C13/C31</f>
        <v>0</v>
      </c>
      <c r="E13" s="96"/>
      <c r="F13" s="102">
        <f>E13/E31</f>
        <v>0</v>
      </c>
      <c r="G13" s="94">
        <f t="shared" si="0"/>
        <v>0</v>
      </c>
      <c r="H13" s="104">
        <f>G13/G31</f>
        <v>0</v>
      </c>
    </row>
    <row r="14" spans="1:8">
      <c r="A14" s="273"/>
      <c r="B14" s="17" t="s">
        <v>18</v>
      </c>
      <c r="C14" s="100"/>
      <c r="D14" s="98">
        <f>C14/C31</f>
        <v>0</v>
      </c>
      <c r="E14" s="96"/>
      <c r="F14" s="102">
        <f>E14/E31</f>
        <v>0</v>
      </c>
      <c r="G14" s="94">
        <f t="shared" si="0"/>
        <v>0</v>
      </c>
      <c r="H14" s="104">
        <f>G14/G31</f>
        <v>0</v>
      </c>
    </row>
    <row r="15" spans="1:8">
      <c r="A15" s="273"/>
      <c r="B15" s="17" t="s">
        <v>79</v>
      </c>
      <c r="C15" s="100">
        <v>50</v>
      </c>
      <c r="D15" s="98">
        <f>C15/C31</f>
        <v>0.37878787878787878</v>
      </c>
      <c r="E15" s="96">
        <v>50</v>
      </c>
      <c r="F15" s="102">
        <f>E15/E31</f>
        <v>0.45045045045045046</v>
      </c>
      <c r="G15" s="94">
        <f t="shared" si="0"/>
        <v>100</v>
      </c>
      <c r="H15" s="104">
        <f>G15/G31</f>
        <v>0.41152263374485598</v>
      </c>
    </row>
    <row r="16" spans="1:8">
      <c r="A16" s="273"/>
      <c r="B16" s="17" t="s">
        <v>19</v>
      </c>
      <c r="C16" s="100">
        <v>9.6</v>
      </c>
      <c r="D16" s="98">
        <f>C16/C31</f>
        <v>7.2727272727272724E-2</v>
      </c>
      <c r="E16" s="96">
        <v>14.4</v>
      </c>
      <c r="F16" s="102">
        <f>E16/E31</f>
        <v>0.12972972972972974</v>
      </c>
      <c r="G16" s="94">
        <f t="shared" si="0"/>
        <v>24</v>
      </c>
      <c r="H16" s="104">
        <f>G16/G31</f>
        <v>9.8765432098765427E-2</v>
      </c>
    </row>
    <row r="17" spans="1:8">
      <c r="A17" s="273"/>
      <c r="B17" s="17" t="s">
        <v>21</v>
      </c>
      <c r="C17" s="100">
        <v>12</v>
      </c>
      <c r="D17" s="98">
        <f>C17/C31</f>
        <v>9.0909090909090912E-2</v>
      </c>
      <c r="E17" s="96"/>
      <c r="F17" s="102">
        <f>E17/E31</f>
        <v>0</v>
      </c>
      <c r="G17" s="94">
        <f t="shared" si="0"/>
        <v>12</v>
      </c>
      <c r="H17" s="104">
        <f>G17/G31</f>
        <v>4.9382716049382713E-2</v>
      </c>
    </row>
    <row r="18" spans="1:8">
      <c r="A18" s="273"/>
      <c r="B18" s="17" t="s">
        <v>22</v>
      </c>
      <c r="C18" s="100">
        <v>2.4</v>
      </c>
      <c r="D18" s="98">
        <f>C18/C31</f>
        <v>1.8181818181818181E-2</v>
      </c>
      <c r="E18" s="96"/>
      <c r="F18" s="102">
        <f>E18/E31</f>
        <v>0</v>
      </c>
      <c r="G18" s="94">
        <f t="shared" si="0"/>
        <v>2.4</v>
      </c>
      <c r="H18" s="104">
        <f>G18/G31</f>
        <v>9.876543209876543E-3</v>
      </c>
    </row>
    <row r="19" spans="1:8">
      <c r="A19" s="273"/>
      <c r="B19" s="17" t="s">
        <v>23</v>
      </c>
      <c r="C19" s="100">
        <v>11.9</v>
      </c>
      <c r="D19" s="98">
        <f>C19/C31</f>
        <v>9.0151515151515149E-2</v>
      </c>
      <c r="E19" s="96"/>
      <c r="F19" s="102">
        <f>E19/E31</f>
        <v>0</v>
      </c>
      <c r="G19" s="94">
        <f t="shared" si="0"/>
        <v>11.9</v>
      </c>
      <c r="H19" s="104">
        <f>G19/G31</f>
        <v>4.8971193415637861E-2</v>
      </c>
    </row>
    <row r="20" spans="1:8">
      <c r="A20" s="273"/>
      <c r="B20" s="17" t="s">
        <v>20</v>
      </c>
      <c r="C20" s="100">
        <v>0.6</v>
      </c>
      <c r="D20" s="98">
        <f>C20/C31</f>
        <v>4.5454545454545452E-3</v>
      </c>
      <c r="E20" s="96"/>
      <c r="F20" s="102">
        <f>E20/E31</f>
        <v>0</v>
      </c>
      <c r="G20" s="94">
        <f t="shared" si="0"/>
        <v>0.6</v>
      </c>
      <c r="H20" s="104">
        <f>G20/G31</f>
        <v>2.4691358024691358E-3</v>
      </c>
    </row>
    <row r="21" spans="1:8">
      <c r="A21" s="273"/>
      <c r="B21" s="17" t="s">
        <v>36</v>
      </c>
      <c r="C21" s="100"/>
      <c r="D21" s="98">
        <f>C21/C31</f>
        <v>0</v>
      </c>
      <c r="E21" s="96"/>
      <c r="F21" s="102">
        <f>E21/E31</f>
        <v>0</v>
      </c>
      <c r="G21" s="94">
        <f t="shared" si="0"/>
        <v>0</v>
      </c>
      <c r="H21" s="104">
        <f>G21/G31</f>
        <v>0</v>
      </c>
    </row>
    <row r="22" spans="1:8">
      <c r="A22" s="273"/>
      <c r="B22" s="17" t="s">
        <v>103</v>
      </c>
      <c r="C22" s="100"/>
      <c r="D22" s="136" t="e">
        <f>C22/C32</f>
        <v>#DIV/0!</v>
      </c>
      <c r="E22" s="96"/>
      <c r="F22" s="102" t="e">
        <f>E22/E32</f>
        <v>#DIV/0!</v>
      </c>
      <c r="G22" s="94">
        <f t="shared" ref="G22" si="1">C22+E22</f>
        <v>0</v>
      </c>
      <c r="H22" s="104">
        <f>G22/G31</f>
        <v>0</v>
      </c>
    </row>
    <row r="23" spans="1:8">
      <c r="A23" s="273"/>
      <c r="B23" s="17" t="s">
        <v>16</v>
      </c>
      <c r="C23" s="100">
        <v>0.33900000000000002</v>
      </c>
      <c r="D23" s="98">
        <f>C23/C31</f>
        <v>2.5681818181818184E-3</v>
      </c>
      <c r="E23" s="96">
        <v>0.33900000000000002</v>
      </c>
      <c r="F23" s="102">
        <f>E23/E31</f>
        <v>3.0540540540540543E-3</v>
      </c>
      <c r="G23" s="94">
        <f t="shared" si="0"/>
        <v>0.67800000000000005</v>
      </c>
      <c r="H23" s="104">
        <f>G23/G31</f>
        <v>2.7901234567901238E-3</v>
      </c>
    </row>
    <row r="24" spans="1:8">
      <c r="A24" s="273"/>
      <c r="B24" s="17" t="s">
        <v>37</v>
      </c>
      <c r="C24" s="100"/>
      <c r="D24" s="98">
        <f>C24/C31</f>
        <v>0</v>
      </c>
      <c r="E24" s="96"/>
      <c r="F24" s="102">
        <f>E24/E31</f>
        <v>0</v>
      </c>
      <c r="G24" s="94">
        <f t="shared" si="0"/>
        <v>0</v>
      </c>
      <c r="H24" s="104">
        <f>G24/G31</f>
        <v>0</v>
      </c>
    </row>
    <row r="25" spans="1:8">
      <c r="A25" s="273"/>
      <c r="B25" s="17" t="s">
        <v>24</v>
      </c>
      <c r="C25" s="100">
        <v>8</v>
      </c>
      <c r="D25" s="98">
        <f>C25/C31</f>
        <v>6.0606060606060608E-2</v>
      </c>
      <c r="E25" s="96">
        <v>8</v>
      </c>
      <c r="F25" s="102">
        <f>E25/E31</f>
        <v>7.2072072072072071E-2</v>
      </c>
      <c r="G25" s="94">
        <f t="shared" si="0"/>
        <v>16</v>
      </c>
      <c r="H25" s="104">
        <f>G25/G31</f>
        <v>6.584362139917696E-2</v>
      </c>
    </row>
    <row r="26" spans="1:8">
      <c r="A26" s="273"/>
      <c r="B26" s="17" t="s">
        <v>39</v>
      </c>
      <c r="C26" s="100"/>
      <c r="D26" s="98">
        <f>C26/C31</f>
        <v>0</v>
      </c>
      <c r="E26" s="96"/>
      <c r="F26" s="102">
        <f>E26/E31</f>
        <v>0</v>
      </c>
      <c r="G26" s="94">
        <f t="shared" si="0"/>
        <v>0</v>
      </c>
      <c r="H26" s="104">
        <f>G26/G31</f>
        <v>0</v>
      </c>
    </row>
    <row r="27" spans="1:8">
      <c r="A27" s="273"/>
      <c r="B27" s="17" t="s">
        <v>38</v>
      </c>
      <c r="C27" s="100"/>
      <c r="D27" s="98">
        <f>C27/C31</f>
        <v>0</v>
      </c>
      <c r="E27" s="96"/>
      <c r="F27" s="102">
        <f>E27/E31</f>
        <v>0</v>
      </c>
      <c r="G27" s="94">
        <f t="shared" si="0"/>
        <v>0</v>
      </c>
      <c r="H27" s="104">
        <f>G27/G31</f>
        <v>0</v>
      </c>
    </row>
    <row r="28" spans="1:8">
      <c r="A28" s="273"/>
      <c r="B28" s="17" t="s">
        <v>104</v>
      </c>
      <c r="C28" s="100">
        <v>19.460999999999999</v>
      </c>
      <c r="D28" s="98">
        <f>C28/C31</f>
        <v>0.14743181818181816</v>
      </c>
      <c r="E28" s="96">
        <v>20.561</v>
      </c>
      <c r="F28" s="102">
        <f>E28/E31</f>
        <v>0.18523423423423424</v>
      </c>
      <c r="G28" s="94">
        <f t="shared" si="0"/>
        <v>40.021999999999998</v>
      </c>
      <c r="H28" s="104">
        <f>G28/G31</f>
        <v>0.16469958847736624</v>
      </c>
    </row>
    <row r="29" spans="1:8">
      <c r="A29" s="274" t="s">
        <v>13</v>
      </c>
      <c r="B29" s="17" t="s">
        <v>27</v>
      </c>
      <c r="C29" s="100"/>
      <c r="D29" s="98">
        <f>C29/C31</f>
        <v>0</v>
      </c>
      <c r="E29" s="96"/>
      <c r="F29" s="102">
        <f>E29/E31</f>
        <v>0</v>
      </c>
      <c r="G29" s="94">
        <f t="shared" si="0"/>
        <v>0</v>
      </c>
      <c r="H29" s="104">
        <f>G29/G31</f>
        <v>0</v>
      </c>
    </row>
    <row r="30" spans="1:8" ht="17.25" thickBot="1">
      <c r="A30" s="275"/>
      <c r="B30" s="20" t="s">
        <v>33</v>
      </c>
      <c r="C30" s="101"/>
      <c r="D30" s="99">
        <f>C30/C31</f>
        <v>0</v>
      </c>
      <c r="E30" s="97"/>
      <c r="F30" s="103">
        <f>E30/E31</f>
        <v>0</v>
      </c>
      <c r="G30" s="95">
        <f t="shared" si="0"/>
        <v>0</v>
      </c>
      <c r="H30" s="105">
        <f>G30/G31</f>
        <v>0</v>
      </c>
    </row>
    <row r="31" spans="1:8" ht="17.25" thickBot="1">
      <c r="A31" s="277" t="s">
        <v>29</v>
      </c>
      <c r="B31" s="278"/>
      <c r="C31" s="279">
        <f>SUM(C5:C30)</f>
        <v>132</v>
      </c>
      <c r="D31" s="280"/>
      <c r="E31" s="279">
        <f>SUM(E5:E30)</f>
        <v>111</v>
      </c>
      <c r="F31" s="291"/>
      <c r="G31" s="284">
        <f>C31+E31</f>
        <v>243</v>
      </c>
      <c r="H31" s="285"/>
    </row>
    <row r="32" spans="1:8">
      <c r="A32" s="264" t="s">
        <v>31</v>
      </c>
      <c r="B32" s="264"/>
      <c r="C32" s="264"/>
      <c r="D32" s="264"/>
      <c r="E32" s="264"/>
      <c r="F32" s="264"/>
      <c r="G32" s="93"/>
    </row>
    <row r="33" spans="1:7">
      <c r="A33" s="264" t="s">
        <v>57</v>
      </c>
      <c r="B33" s="271"/>
      <c r="C33" s="271"/>
      <c r="D33" s="271"/>
      <c r="E33" s="271"/>
      <c r="F33" s="271"/>
      <c r="G33" s="265"/>
    </row>
    <row r="34" spans="1:7">
      <c r="A34" s="265" t="s">
        <v>58</v>
      </c>
      <c r="B34" s="265"/>
      <c r="C34" s="265"/>
      <c r="D34" s="265"/>
      <c r="E34" s="265"/>
      <c r="F34" s="265"/>
      <c r="G34" s="93"/>
    </row>
    <row r="35" spans="1:7">
      <c r="A35" s="270" t="s">
        <v>73</v>
      </c>
      <c r="B35" s="270"/>
      <c r="C35" s="270"/>
      <c r="D35" s="270"/>
      <c r="E35" s="270"/>
      <c r="F35" s="270"/>
      <c r="G35" s="10"/>
    </row>
  </sheetData>
  <mergeCells count="19">
    <mergeCell ref="A1:H1"/>
    <mergeCell ref="G3:H3"/>
    <mergeCell ref="G31:H31"/>
    <mergeCell ref="H5:H8"/>
    <mergeCell ref="A3:A4"/>
    <mergeCell ref="B3:B4"/>
    <mergeCell ref="F5:F8"/>
    <mergeCell ref="E31:F31"/>
    <mergeCell ref="A32:F32"/>
    <mergeCell ref="A34:F34"/>
    <mergeCell ref="C3:D3"/>
    <mergeCell ref="E3:F3"/>
    <mergeCell ref="A35:F35"/>
    <mergeCell ref="A33:G33"/>
    <mergeCell ref="A5:A28"/>
    <mergeCell ref="A29:A30"/>
    <mergeCell ref="D5:D8"/>
    <mergeCell ref="A31:B31"/>
    <mergeCell ref="C31:D3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fitToWidth="0" orientation="landscape" r:id="rId1"/>
  <headerFooter>
    <oddFooter>第 &amp;P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2</vt:i4>
      </vt:variant>
    </vt:vector>
  </HeadingPairs>
  <TitlesOfParts>
    <vt:vector size="11" baseType="lpstr">
      <vt:lpstr>y-1總表</vt:lpstr>
      <vt:lpstr>y-2檢核表</vt:lpstr>
      <vt:lpstr>y-3-1 概算表A(8-12月)</vt:lpstr>
      <vt:lpstr>y-3-2概算表A(1-7月)</vt:lpstr>
      <vt:lpstr>B(8-12月) </vt:lpstr>
      <vt:lpstr>B(1-7月) </vt:lpstr>
      <vt:lpstr>C(8-12月)</vt:lpstr>
      <vt:lpstr>C(1-7月)</vt:lpstr>
      <vt:lpstr>y-4子計畫經費項目總計</vt:lpstr>
      <vt:lpstr>'y-2檢核表'!OLE_LINK1</vt:lpstr>
      <vt:lpstr>'y-2檢核表'!Print_Titles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</dc:creator>
  <cp:lastModifiedBy>USE-1</cp:lastModifiedBy>
  <cp:lastPrinted>2019-04-08T07:37:07Z</cp:lastPrinted>
  <dcterms:created xsi:type="dcterms:W3CDTF">1997-01-14T01:50:29Z</dcterms:created>
  <dcterms:modified xsi:type="dcterms:W3CDTF">2019-05-06T05:34:14Z</dcterms:modified>
</cp:coreProperties>
</file>